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231"/>
  <workbookPr codeName="AcestRegistruDeLucru" defaultThemeVersion="124226"/>
  <mc:AlternateContent xmlns:mc="http://schemas.openxmlformats.org/markup-compatibility/2006">
    <mc:Choice Requires="x15">
      <x15ac:absPath xmlns:x15ac="http://schemas.microsoft.com/office/spreadsheetml/2010/11/ac" url="Z:\P 4 mobilitate urbana\V4 Corrigendum 3\MRJ v4\anexe v4 MRJ\"/>
    </mc:Choice>
  </mc:AlternateContent>
  <xr:revisionPtr revIDLastSave="0" documentId="13_ncr:1_{9EDAC307-BF35-4A7C-BA9F-6E8633AF75C7}" xr6:coauthVersionLast="47" xr6:coauthVersionMax="47" xr10:uidLastSave="{00000000-0000-0000-0000-000000000000}"/>
  <bookViews>
    <workbookView xWindow="-120" yWindow="-120" windowWidth="29040" windowHeight="15720" tabRatio="913" activeTab="2" xr2:uid="{00000000-000D-0000-FFFF-FFFF00000000}"/>
  </bookViews>
  <sheets>
    <sheet name="1-Date proiect" sheetId="31" r:id="rId1"/>
    <sheet name="2-Situatii Financiare" sheetId="37" r:id="rId2"/>
    <sheet name="3- Matricea de corelare BP-DGI" sheetId="40" r:id="rId3"/>
    <sheet name="4- Calcule buget" sheetId="28" r:id="rId4"/>
    <sheet name="5-Buget_cerere" sheetId="15" r:id="rId5"/>
    <sheet name="6- Detaliere Buget" sheetId="35" r:id="rId6"/>
    <sheet name="7-Plan investitional" sheetId="10" r:id="rId7"/>
    <sheet name="8-Export SMIS" sheetId="38" r:id="rId8"/>
    <sheet name="9 - Buget Sintetic" sheetId="39" r:id="rId9"/>
  </sheets>
  <externalReferences>
    <externalReference r:id="rId10"/>
  </externalReferences>
  <definedNames>
    <definedName name="FDR" localSheetId="2">#REF!</definedName>
    <definedName name="FDR">'[1]1-Inputuri'!$E$26</definedName>
    <definedName name="_xlnm.Print_Area" localSheetId="0">'1-Date proiect'!$A$1:$I$56</definedName>
    <definedName name="_xlnm.Print_Area" localSheetId="4">'5-Buget_cerere'!$A$1:$K$62</definedName>
    <definedName name="_xlnm.Print_Area" localSheetId="5">'6- Detaliere Buget'!$A$1:$A$30</definedName>
    <definedName name="TVA" localSheetId="2">#REF!</definedName>
    <definedName name="TVA" localSheetId="7">#REF!</definedName>
    <definedName name="TVA" localSheetId="8">#REF!</definedName>
    <definedName name="TVA">#REF!</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4" i="40" l="1"/>
  <c r="A5" i="40"/>
  <c r="A6" i="40"/>
  <c r="A7" i="40"/>
  <c r="A8" i="40"/>
  <c r="A9" i="40"/>
  <c r="A10" i="40"/>
  <c r="A11" i="40"/>
  <c r="A12" i="40"/>
  <c r="A13" i="40"/>
  <c r="A14" i="40"/>
  <c r="A15" i="40"/>
  <c r="A16" i="40"/>
  <c r="A17" i="40"/>
  <c r="A18" i="40"/>
  <c r="A19" i="40"/>
  <c r="A20" i="40"/>
  <c r="A21" i="40"/>
  <c r="A22" i="40"/>
  <c r="A23" i="40"/>
  <c r="A24" i="40"/>
  <c r="A25" i="40"/>
  <c r="A26" i="40"/>
  <c r="A27" i="40"/>
  <c r="A28" i="40"/>
  <c r="A29" i="40"/>
  <c r="A30" i="40"/>
  <c r="A31" i="40"/>
  <c r="A32" i="40"/>
  <c r="A33" i="40"/>
  <c r="A34" i="40"/>
  <c r="A35" i="40"/>
  <c r="A36" i="40"/>
  <c r="A37" i="40"/>
  <c r="A38" i="40"/>
  <c r="A39" i="40"/>
  <c r="A40" i="40"/>
  <c r="A41" i="40"/>
  <c r="A42" i="40"/>
  <c r="A43" i="40"/>
  <c r="A44" i="40"/>
  <c r="A45" i="40"/>
  <c r="A46" i="40"/>
  <c r="A47" i="40"/>
  <c r="K103" i="39"/>
  <c r="J103" i="39"/>
  <c r="I103" i="39"/>
  <c r="G103" i="39"/>
  <c r="F103" i="39"/>
  <c r="E103" i="39"/>
  <c r="K102" i="39"/>
  <c r="J102" i="39"/>
  <c r="I102" i="39"/>
  <c r="G102" i="39"/>
  <c r="F102" i="39"/>
  <c r="E102" i="39"/>
  <c r="K99" i="39"/>
  <c r="K98" i="39"/>
  <c r="K97" i="39"/>
  <c r="K96" i="39"/>
  <c r="K95" i="39"/>
  <c r="K94" i="39"/>
  <c r="K93" i="39"/>
  <c r="K92" i="39"/>
  <c r="K91" i="39"/>
  <c r="K90" i="39"/>
  <c r="K89" i="39"/>
  <c r="K88" i="39"/>
  <c r="K87" i="39"/>
  <c r="K86" i="39"/>
  <c r="K85" i="39"/>
  <c r="K84" i="39"/>
  <c r="K83" i="39"/>
  <c r="K82" i="39"/>
  <c r="K81" i="39"/>
  <c r="K80" i="39"/>
  <c r="K79" i="39"/>
  <c r="K78" i="39"/>
  <c r="K77" i="39"/>
  <c r="K76" i="39"/>
  <c r="K75" i="39"/>
  <c r="K74" i="39"/>
  <c r="K73" i="39"/>
  <c r="K72" i="39"/>
  <c r="K71" i="39"/>
  <c r="K70" i="39"/>
  <c r="K69" i="39"/>
  <c r="K68" i="39"/>
  <c r="K67" i="39"/>
  <c r="K66" i="39"/>
  <c r="K65" i="39"/>
  <c r="K64" i="39"/>
  <c r="K63" i="39"/>
  <c r="K62" i="39"/>
  <c r="K61" i="39"/>
  <c r="K60" i="39"/>
  <c r="K59" i="39"/>
  <c r="K58" i="39"/>
  <c r="K57" i="39"/>
  <c r="K56" i="39"/>
  <c r="K55" i="39"/>
  <c r="K54" i="39"/>
  <c r="K53" i="39"/>
  <c r="K52" i="39"/>
  <c r="K51" i="39"/>
  <c r="K50" i="39"/>
  <c r="K49" i="39"/>
  <c r="K48" i="39"/>
  <c r="K47" i="39"/>
  <c r="K46" i="39"/>
  <c r="K45" i="39"/>
  <c r="K44" i="39"/>
  <c r="K43" i="39"/>
  <c r="K42" i="39"/>
  <c r="K41" i="39"/>
  <c r="K40" i="39"/>
  <c r="K39" i="39"/>
  <c r="K38" i="39"/>
  <c r="K37" i="39"/>
  <c r="K36" i="39"/>
  <c r="K35" i="39"/>
  <c r="K34" i="39"/>
  <c r="K33" i="39"/>
  <c r="K32" i="39"/>
  <c r="K31" i="39"/>
  <c r="K30" i="39"/>
  <c r="K29" i="39"/>
  <c r="K28" i="39"/>
  <c r="K27" i="39"/>
  <c r="K26" i="39"/>
  <c r="K25" i="39"/>
  <c r="K24" i="39"/>
  <c r="K23" i="39"/>
  <c r="K22" i="39"/>
  <c r="K21" i="39"/>
  <c r="K20" i="39"/>
  <c r="K100" i="39"/>
  <c r="K19" i="39"/>
  <c r="K18" i="39"/>
  <c r="K17" i="39"/>
  <c r="K16" i="39"/>
  <c r="K15" i="39"/>
  <c r="K14" i="39"/>
  <c r="K13" i="39"/>
  <c r="K12" i="39"/>
  <c r="K11" i="39"/>
  <c r="K10" i="39"/>
  <c r="J99" i="39"/>
  <c r="J98" i="39"/>
  <c r="J97" i="39"/>
  <c r="J96" i="39"/>
  <c r="J95" i="39"/>
  <c r="J94" i="39"/>
  <c r="J93" i="39"/>
  <c r="J92" i="39"/>
  <c r="J91" i="39"/>
  <c r="J90" i="39"/>
  <c r="J89" i="39"/>
  <c r="J88" i="39"/>
  <c r="J87" i="39"/>
  <c r="J86" i="39"/>
  <c r="J85" i="39"/>
  <c r="J84" i="39"/>
  <c r="J83" i="39"/>
  <c r="J82" i="39"/>
  <c r="J81" i="39"/>
  <c r="H81" i="39"/>
  <c r="J80" i="39"/>
  <c r="H80" i="39"/>
  <c r="J79" i="39"/>
  <c r="J78" i="39"/>
  <c r="J77" i="39"/>
  <c r="J76" i="39"/>
  <c r="J75" i="39"/>
  <c r="J74" i="39"/>
  <c r="J73" i="39"/>
  <c r="J72" i="39"/>
  <c r="J71" i="39"/>
  <c r="J70" i="39"/>
  <c r="J69" i="39"/>
  <c r="J68" i="39"/>
  <c r="H68" i="39"/>
  <c r="J67" i="39"/>
  <c r="J66" i="39"/>
  <c r="J65" i="39"/>
  <c r="J64" i="39"/>
  <c r="J63" i="39"/>
  <c r="J62" i="39"/>
  <c r="J61" i="39"/>
  <c r="J60" i="39"/>
  <c r="H60" i="39"/>
  <c r="J59" i="39"/>
  <c r="J58" i="39"/>
  <c r="J57" i="39"/>
  <c r="J56" i="39"/>
  <c r="J55" i="39"/>
  <c r="J54" i="39"/>
  <c r="J53" i="39"/>
  <c r="J52" i="39"/>
  <c r="J51" i="39"/>
  <c r="J50" i="39"/>
  <c r="J49" i="39"/>
  <c r="J48" i="39"/>
  <c r="H48" i="39"/>
  <c r="J47" i="39"/>
  <c r="J46" i="39"/>
  <c r="J45" i="39"/>
  <c r="J44" i="39"/>
  <c r="J43" i="39"/>
  <c r="J42" i="39"/>
  <c r="J41" i="39"/>
  <c r="J40" i="39"/>
  <c r="J39" i="39"/>
  <c r="J38" i="39"/>
  <c r="J37" i="39"/>
  <c r="J36" i="39"/>
  <c r="J35" i="39"/>
  <c r="J34" i="39"/>
  <c r="J33" i="39"/>
  <c r="J32" i="39"/>
  <c r="J31" i="39"/>
  <c r="J30" i="39"/>
  <c r="J29" i="39"/>
  <c r="J28" i="39"/>
  <c r="H28" i="39"/>
  <c r="J27" i="39"/>
  <c r="J26" i="39"/>
  <c r="J25" i="39"/>
  <c r="J24" i="39"/>
  <c r="J23" i="39"/>
  <c r="J22" i="39"/>
  <c r="J21" i="39"/>
  <c r="J20" i="39"/>
  <c r="J19" i="39"/>
  <c r="J18" i="39"/>
  <c r="J17" i="39"/>
  <c r="J16" i="39"/>
  <c r="J15" i="39"/>
  <c r="J14" i="39"/>
  <c r="J13" i="39"/>
  <c r="J12" i="39"/>
  <c r="J11" i="39"/>
  <c r="J100" i="39"/>
  <c r="J10" i="39"/>
  <c r="I99" i="39"/>
  <c r="I98" i="39"/>
  <c r="H98" i="39"/>
  <c r="I97" i="39"/>
  <c r="I96" i="39"/>
  <c r="I95" i="39"/>
  <c r="I94" i="39"/>
  <c r="I93" i="39"/>
  <c r="I92" i="39"/>
  <c r="H92" i="39"/>
  <c r="I91" i="39"/>
  <c r="I90" i="39"/>
  <c r="I89" i="39"/>
  <c r="I88" i="39"/>
  <c r="I87" i="39"/>
  <c r="I86" i="39"/>
  <c r="I85" i="39"/>
  <c r="I84" i="39"/>
  <c r="I83" i="39"/>
  <c r="I82" i="39"/>
  <c r="I81" i="39"/>
  <c r="I80" i="39"/>
  <c r="I79" i="39"/>
  <c r="I78" i="39"/>
  <c r="I77" i="39"/>
  <c r="I76" i="39"/>
  <c r="I75" i="39"/>
  <c r="I74" i="39"/>
  <c r="I73" i="39"/>
  <c r="I72" i="39"/>
  <c r="H72" i="39"/>
  <c r="I71" i="39"/>
  <c r="I70" i="39"/>
  <c r="I69" i="39"/>
  <c r="I68" i="39"/>
  <c r="I67" i="39"/>
  <c r="I66" i="39"/>
  <c r="I65" i="39"/>
  <c r="I64" i="39"/>
  <c r="I63" i="39"/>
  <c r="I62" i="39"/>
  <c r="I61" i="39"/>
  <c r="I60" i="39"/>
  <c r="I59" i="39"/>
  <c r="I58" i="39"/>
  <c r="I57" i="39"/>
  <c r="I56" i="39"/>
  <c r="I55" i="39"/>
  <c r="I54" i="39"/>
  <c r="I53" i="39"/>
  <c r="I52" i="39"/>
  <c r="H52" i="39"/>
  <c r="I51" i="39"/>
  <c r="I50" i="39"/>
  <c r="I49" i="39"/>
  <c r="I48" i="39"/>
  <c r="I47" i="39"/>
  <c r="I46" i="39"/>
  <c r="I45" i="39"/>
  <c r="I44" i="39"/>
  <c r="I43" i="39"/>
  <c r="I42" i="39"/>
  <c r="I41" i="39"/>
  <c r="I40" i="39"/>
  <c r="I39" i="39"/>
  <c r="I38" i="39"/>
  <c r="I37" i="39"/>
  <c r="I36" i="39"/>
  <c r="I35" i="39"/>
  <c r="I34" i="39"/>
  <c r="I33" i="39"/>
  <c r="H33" i="39"/>
  <c r="I32" i="39"/>
  <c r="I31" i="39"/>
  <c r="I30" i="39"/>
  <c r="I29" i="39"/>
  <c r="I28" i="39"/>
  <c r="I27" i="39"/>
  <c r="I26" i="39"/>
  <c r="I25" i="39"/>
  <c r="I24" i="39"/>
  <c r="I23" i="39"/>
  <c r="I22" i="39"/>
  <c r="I21" i="39"/>
  <c r="I20" i="39"/>
  <c r="I19" i="39"/>
  <c r="I18" i="39"/>
  <c r="I17" i="39"/>
  <c r="I16" i="39"/>
  <c r="I15" i="39"/>
  <c r="I14" i="39"/>
  <c r="I13" i="39"/>
  <c r="H13" i="39"/>
  <c r="I12" i="39"/>
  <c r="I11" i="39"/>
  <c r="I100" i="39"/>
  <c r="I10" i="39"/>
  <c r="G99" i="39"/>
  <c r="G98" i="39"/>
  <c r="G97" i="39"/>
  <c r="G96" i="39"/>
  <c r="G95" i="39"/>
  <c r="G94" i="39"/>
  <c r="G93" i="39"/>
  <c r="G92" i="39"/>
  <c r="G91" i="39"/>
  <c r="D91" i="39"/>
  <c r="L91" i="39"/>
  <c r="G90" i="39"/>
  <c r="G89" i="39"/>
  <c r="G88" i="39"/>
  <c r="G87" i="39"/>
  <c r="G86" i="39"/>
  <c r="G85" i="39"/>
  <c r="G84" i="39"/>
  <c r="G83" i="39"/>
  <c r="G82" i="39"/>
  <c r="G81" i="39"/>
  <c r="G80" i="39"/>
  <c r="G79" i="39"/>
  <c r="G78" i="39"/>
  <c r="G77" i="39"/>
  <c r="G76" i="39"/>
  <c r="G75" i="39"/>
  <c r="G74" i="39"/>
  <c r="G73" i="39"/>
  <c r="G72" i="39"/>
  <c r="D72" i="39"/>
  <c r="L72" i="39"/>
  <c r="G71" i="39"/>
  <c r="G70" i="39"/>
  <c r="G69" i="39"/>
  <c r="D69" i="39"/>
  <c r="G68" i="39"/>
  <c r="G67" i="39"/>
  <c r="G66" i="39"/>
  <c r="G65" i="39"/>
  <c r="G64" i="39"/>
  <c r="G63" i="39"/>
  <c r="G62" i="39"/>
  <c r="G61" i="39"/>
  <c r="G60" i="39"/>
  <c r="G59" i="39"/>
  <c r="G58" i="39"/>
  <c r="G57" i="39"/>
  <c r="G56" i="39"/>
  <c r="G55" i="39"/>
  <c r="G54" i="39"/>
  <c r="G53" i="39"/>
  <c r="G52" i="39"/>
  <c r="G51" i="39"/>
  <c r="G50" i="39"/>
  <c r="G49" i="39"/>
  <c r="G48" i="39"/>
  <c r="G47" i="39"/>
  <c r="G46" i="39"/>
  <c r="G45" i="39"/>
  <c r="G44" i="39"/>
  <c r="G43" i="39"/>
  <c r="G42" i="39"/>
  <c r="D42" i="39"/>
  <c r="G41" i="39"/>
  <c r="G40" i="39"/>
  <c r="D40" i="39"/>
  <c r="G39" i="39"/>
  <c r="G38" i="39"/>
  <c r="G37" i="39"/>
  <c r="G36" i="39"/>
  <c r="G35" i="39"/>
  <c r="G34" i="39"/>
  <c r="G33" i="39"/>
  <c r="G32" i="39"/>
  <c r="G31" i="39"/>
  <c r="G30" i="39"/>
  <c r="D30" i="39"/>
  <c r="L30" i="39"/>
  <c r="G29" i="39"/>
  <c r="G28" i="39"/>
  <c r="G27" i="39"/>
  <c r="G26" i="39"/>
  <c r="G25" i="39"/>
  <c r="G24" i="39"/>
  <c r="G23" i="39"/>
  <c r="G22" i="39"/>
  <c r="G21" i="39"/>
  <c r="G20" i="39"/>
  <c r="G19" i="39"/>
  <c r="G18" i="39"/>
  <c r="G17" i="39"/>
  <c r="G16" i="39"/>
  <c r="G15" i="39"/>
  <c r="G14" i="39"/>
  <c r="G13" i="39"/>
  <c r="G12" i="39"/>
  <c r="D12" i="39"/>
  <c r="L12" i="39"/>
  <c r="G11" i="39"/>
  <c r="G100" i="39"/>
  <c r="G10" i="39"/>
  <c r="F99" i="39"/>
  <c r="F98" i="39"/>
  <c r="F97" i="39"/>
  <c r="F96" i="39"/>
  <c r="F95" i="39"/>
  <c r="D95" i="39"/>
  <c r="L95" i="39"/>
  <c r="F94" i="39"/>
  <c r="F93" i="39"/>
  <c r="F92" i="39"/>
  <c r="F91" i="39"/>
  <c r="F90" i="39"/>
  <c r="F89" i="39"/>
  <c r="F88" i="39"/>
  <c r="F87" i="39"/>
  <c r="F86" i="39"/>
  <c r="F85" i="39"/>
  <c r="F84" i="39"/>
  <c r="F83" i="39"/>
  <c r="F82" i="39"/>
  <c r="F81" i="39"/>
  <c r="F80" i="39"/>
  <c r="F79" i="39"/>
  <c r="F78" i="39"/>
  <c r="F77" i="39"/>
  <c r="F76" i="39"/>
  <c r="F75" i="39"/>
  <c r="F74" i="39"/>
  <c r="F73" i="39"/>
  <c r="D73" i="39"/>
  <c r="L73" i="39"/>
  <c r="F72" i="39"/>
  <c r="F71" i="39"/>
  <c r="F70" i="39"/>
  <c r="F69" i="39"/>
  <c r="F68" i="39"/>
  <c r="F67" i="39"/>
  <c r="F66" i="39"/>
  <c r="F65" i="39"/>
  <c r="F64" i="39"/>
  <c r="F63" i="39"/>
  <c r="F62" i="39"/>
  <c r="F61" i="39"/>
  <c r="F60" i="39"/>
  <c r="F59" i="39"/>
  <c r="F58" i="39"/>
  <c r="F57" i="39"/>
  <c r="F56" i="39"/>
  <c r="F55" i="39"/>
  <c r="F54" i="39"/>
  <c r="F53" i="39"/>
  <c r="D53" i="39"/>
  <c r="L53" i="39"/>
  <c r="F52" i="39"/>
  <c r="D52" i="39"/>
  <c r="L52" i="39"/>
  <c r="F51" i="39"/>
  <c r="F50" i="39"/>
  <c r="F49" i="39"/>
  <c r="F48" i="39"/>
  <c r="F47" i="39"/>
  <c r="F46" i="39"/>
  <c r="F45" i="39"/>
  <c r="F44" i="39"/>
  <c r="F43" i="39"/>
  <c r="F42" i="39"/>
  <c r="F41" i="39"/>
  <c r="F40" i="39"/>
  <c r="F39" i="39"/>
  <c r="F38" i="39"/>
  <c r="F37" i="39"/>
  <c r="F36" i="39"/>
  <c r="F35" i="39"/>
  <c r="F34" i="39"/>
  <c r="F33" i="39"/>
  <c r="D33" i="39"/>
  <c r="L33" i="39"/>
  <c r="F32" i="39"/>
  <c r="D32" i="39"/>
  <c r="L32" i="39"/>
  <c r="F31" i="39"/>
  <c r="F30" i="39"/>
  <c r="F29" i="39"/>
  <c r="F28" i="39"/>
  <c r="F27" i="39"/>
  <c r="F26" i="39"/>
  <c r="F25" i="39"/>
  <c r="F24" i="39"/>
  <c r="F23" i="39"/>
  <c r="F22" i="39"/>
  <c r="F21" i="39"/>
  <c r="F20" i="39"/>
  <c r="F19" i="39"/>
  <c r="F18" i="39"/>
  <c r="F17" i="39"/>
  <c r="F16" i="39"/>
  <c r="F15" i="39"/>
  <c r="F14" i="39"/>
  <c r="F13" i="39"/>
  <c r="D13" i="39"/>
  <c r="L13" i="39"/>
  <c r="F12" i="39"/>
  <c r="F11" i="39"/>
  <c r="F10" i="39"/>
  <c r="E99" i="39"/>
  <c r="E98" i="39"/>
  <c r="E97" i="39"/>
  <c r="E96" i="39"/>
  <c r="E95" i="39"/>
  <c r="E94" i="39"/>
  <c r="E93" i="39"/>
  <c r="E92" i="39"/>
  <c r="E91" i="39"/>
  <c r="E90" i="39"/>
  <c r="D90" i="39"/>
  <c r="L90" i="39"/>
  <c r="E89" i="39"/>
  <c r="E88" i="39"/>
  <c r="E87" i="39"/>
  <c r="E86" i="39"/>
  <c r="E85" i="39"/>
  <c r="E84" i="39"/>
  <c r="E83" i="39"/>
  <c r="E82" i="39"/>
  <c r="D82" i="39"/>
  <c r="E81" i="39"/>
  <c r="E80" i="39"/>
  <c r="E79" i="39"/>
  <c r="E78" i="39"/>
  <c r="E77" i="39"/>
  <c r="E76" i="39"/>
  <c r="E75" i="39"/>
  <c r="E74" i="39"/>
  <c r="E73" i="39"/>
  <c r="E72" i="39"/>
  <c r="E71" i="39"/>
  <c r="D71" i="39"/>
  <c r="L71" i="39"/>
  <c r="E70" i="39"/>
  <c r="D70" i="39"/>
  <c r="L70" i="39"/>
  <c r="E69" i="39"/>
  <c r="E68" i="39"/>
  <c r="E67" i="39"/>
  <c r="E66" i="39"/>
  <c r="E65" i="39"/>
  <c r="E64" i="39"/>
  <c r="E63" i="39"/>
  <c r="E62" i="39"/>
  <c r="D62" i="39"/>
  <c r="E61" i="39"/>
  <c r="E60" i="39"/>
  <c r="E59" i="39"/>
  <c r="E58" i="39"/>
  <c r="E57" i="39"/>
  <c r="E56" i="39"/>
  <c r="E55" i="39"/>
  <c r="E54" i="39"/>
  <c r="E53" i="39"/>
  <c r="E52" i="39"/>
  <c r="E51" i="39"/>
  <c r="E50" i="39"/>
  <c r="E49" i="39"/>
  <c r="E48" i="39"/>
  <c r="E47" i="39"/>
  <c r="E46" i="39"/>
  <c r="E45" i="39"/>
  <c r="E44" i="39"/>
  <c r="E43" i="39"/>
  <c r="E42" i="39"/>
  <c r="E41" i="39"/>
  <c r="E40" i="39"/>
  <c r="E39" i="39"/>
  <c r="E38" i="39"/>
  <c r="E37" i="39"/>
  <c r="E36" i="39"/>
  <c r="E35" i="39"/>
  <c r="E34" i="39"/>
  <c r="E33" i="39"/>
  <c r="E32" i="39"/>
  <c r="E31" i="39"/>
  <c r="D31" i="39"/>
  <c r="L31" i="39"/>
  <c r="E30" i="39"/>
  <c r="E29" i="39"/>
  <c r="E28" i="39"/>
  <c r="E27" i="39"/>
  <c r="E26" i="39"/>
  <c r="E25" i="39"/>
  <c r="E24" i="39"/>
  <c r="E23" i="39"/>
  <c r="E22" i="39"/>
  <c r="E21" i="39"/>
  <c r="E20" i="39"/>
  <c r="E19" i="39"/>
  <c r="E18" i="39"/>
  <c r="E17" i="39"/>
  <c r="E16" i="39"/>
  <c r="E15" i="39"/>
  <c r="E14" i="39"/>
  <c r="E13" i="39"/>
  <c r="E12" i="39"/>
  <c r="E11" i="39"/>
  <c r="E10" i="39"/>
  <c r="C99" i="39"/>
  <c r="C98" i="39"/>
  <c r="C97" i="39"/>
  <c r="C96" i="39"/>
  <c r="C95" i="39"/>
  <c r="C94" i="39"/>
  <c r="C93" i="39"/>
  <c r="C92" i="39"/>
  <c r="C91" i="39"/>
  <c r="C90" i="39"/>
  <c r="C89" i="39"/>
  <c r="C88" i="39"/>
  <c r="C87" i="39"/>
  <c r="C86" i="39"/>
  <c r="C85" i="39"/>
  <c r="C84" i="39"/>
  <c r="C83" i="39"/>
  <c r="C82" i="39"/>
  <c r="C81" i="39"/>
  <c r="C80" i="39"/>
  <c r="C79" i="39"/>
  <c r="C78" i="39"/>
  <c r="C77" i="39"/>
  <c r="C76" i="39"/>
  <c r="C75" i="39"/>
  <c r="C74" i="39"/>
  <c r="C73" i="39"/>
  <c r="C72" i="39"/>
  <c r="C71" i="39"/>
  <c r="C70" i="39"/>
  <c r="C69" i="39"/>
  <c r="C68" i="39"/>
  <c r="C67" i="39"/>
  <c r="C66" i="39"/>
  <c r="C65" i="39"/>
  <c r="C64" i="39"/>
  <c r="C63" i="39"/>
  <c r="C62" i="39"/>
  <c r="C61" i="39"/>
  <c r="C60" i="39"/>
  <c r="C59" i="39"/>
  <c r="C58" i="39"/>
  <c r="C57" i="39"/>
  <c r="C56" i="39"/>
  <c r="C55" i="39"/>
  <c r="C54" i="39"/>
  <c r="C53" i="39"/>
  <c r="C52" i="39"/>
  <c r="C51" i="39"/>
  <c r="C50" i="39"/>
  <c r="C49" i="39"/>
  <c r="C48" i="39"/>
  <c r="C47" i="39"/>
  <c r="C46" i="39"/>
  <c r="C45" i="39"/>
  <c r="C44" i="39"/>
  <c r="C43" i="39"/>
  <c r="C42" i="39"/>
  <c r="C41" i="39"/>
  <c r="C40" i="39"/>
  <c r="C39" i="39"/>
  <c r="C38" i="39"/>
  <c r="C37" i="39"/>
  <c r="C36" i="39"/>
  <c r="C35" i="39"/>
  <c r="C34" i="39"/>
  <c r="C33" i="39"/>
  <c r="C32" i="39"/>
  <c r="C31" i="39"/>
  <c r="C30" i="39"/>
  <c r="C29" i="39"/>
  <c r="C28" i="39"/>
  <c r="C27" i="39"/>
  <c r="C26" i="39"/>
  <c r="C25" i="39"/>
  <c r="C24" i="39"/>
  <c r="C23" i="39"/>
  <c r="C22" i="39"/>
  <c r="C21" i="39"/>
  <c r="C20" i="39"/>
  <c r="C19" i="39"/>
  <c r="C18" i="39"/>
  <c r="C17" i="39"/>
  <c r="C16" i="39"/>
  <c r="C15" i="39"/>
  <c r="C14" i="39"/>
  <c r="C13" i="39"/>
  <c r="C12" i="39"/>
  <c r="C11" i="39"/>
  <c r="C10" i="39"/>
  <c r="B99" i="39"/>
  <c r="B98" i="39"/>
  <c r="B97" i="39"/>
  <c r="B96" i="39"/>
  <c r="B95" i="39"/>
  <c r="B94" i="39"/>
  <c r="B93" i="39"/>
  <c r="B92" i="39"/>
  <c r="B91" i="39"/>
  <c r="B90" i="39"/>
  <c r="B89" i="39"/>
  <c r="B88" i="39"/>
  <c r="B87" i="39"/>
  <c r="B86" i="39"/>
  <c r="B85" i="39"/>
  <c r="B84" i="39"/>
  <c r="B83" i="39"/>
  <c r="B82" i="39"/>
  <c r="B81" i="39"/>
  <c r="B80" i="39"/>
  <c r="B79" i="39"/>
  <c r="B78" i="39"/>
  <c r="B77" i="39"/>
  <c r="B76" i="39"/>
  <c r="B75" i="39"/>
  <c r="B74" i="39"/>
  <c r="B73" i="39"/>
  <c r="B72" i="39"/>
  <c r="B71" i="39"/>
  <c r="B70" i="39"/>
  <c r="B69" i="39"/>
  <c r="B68" i="39"/>
  <c r="B67" i="39"/>
  <c r="B66" i="39"/>
  <c r="B65" i="39"/>
  <c r="B64" i="39"/>
  <c r="B63" i="39"/>
  <c r="B62" i="39"/>
  <c r="B61" i="39"/>
  <c r="B60" i="39"/>
  <c r="B59" i="39"/>
  <c r="B58" i="39"/>
  <c r="B57" i="39"/>
  <c r="B56" i="39"/>
  <c r="B55" i="39"/>
  <c r="B54" i="39"/>
  <c r="B53" i="39"/>
  <c r="B52" i="39"/>
  <c r="B51" i="39"/>
  <c r="B50" i="39"/>
  <c r="B49" i="39"/>
  <c r="B48" i="39"/>
  <c r="B47" i="39"/>
  <c r="B46" i="39"/>
  <c r="B45" i="39"/>
  <c r="B44" i="39"/>
  <c r="B43" i="39"/>
  <c r="B42" i="39"/>
  <c r="B41" i="39"/>
  <c r="B40" i="39"/>
  <c r="B39" i="39"/>
  <c r="B38" i="39"/>
  <c r="B37" i="39"/>
  <c r="B36" i="39"/>
  <c r="B35" i="39"/>
  <c r="B34" i="39"/>
  <c r="B33" i="39"/>
  <c r="B32" i="39"/>
  <c r="B31" i="39"/>
  <c r="B30" i="39"/>
  <c r="B29" i="39"/>
  <c r="B28" i="39"/>
  <c r="B27" i="39"/>
  <c r="B26" i="39"/>
  <c r="B25" i="39"/>
  <c r="B24" i="39"/>
  <c r="B23" i="39"/>
  <c r="B22" i="39"/>
  <c r="B21" i="39"/>
  <c r="B20" i="39"/>
  <c r="B19" i="39"/>
  <c r="B18" i="39"/>
  <c r="B17" i="39"/>
  <c r="B16" i="39"/>
  <c r="B15" i="39"/>
  <c r="B14" i="39"/>
  <c r="B13" i="39"/>
  <c r="B12" i="39"/>
  <c r="B11" i="39"/>
  <c r="B10" i="39"/>
  <c r="H103" i="39"/>
  <c r="D103" i="39"/>
  <c r="H102" i="39"/>
  <c r="D102" i="39"/>
  <c r="L102" i="39"/>
  <c r="H99" i="39"/>
  <c r="D99" i="39"/>
  <c r="L99" i="39"/>
  <c r="D98" i="39"/>
  <c r="L98" i="39"/>
  <c r="H97" i="39"/>
  <c r="D97" i="39"/>
  <c r="L97" i="39"/>
  <c r="H96" i="39"/>
  <c r="D96" i="39"/>
  <c r="H95" i="39"/>
  <c r="H94" i="39"/>
  <c r="D94" i="39"/>
  <c r="L94" i="39"/>
  <c r="H93" i="39"/>
  <c r="D93" i="39"/>
  <c r="L93" i="39"/>
  <c r="H90" i="39"/>
  <c r="H89" i="39"/>
  <c r="D89" i="39"/>
  <c r="H88" i="39"/>
  <c r="D88" i="39"/>
  <c r="H87" i="39"/>
  <c r="H79" i="39"/>
  <c r="D79" i="39"/>
  <c r="L79" i="39"/>
  <c r="H78" i="39"/>
  <c r="H77" i="39"/>
  <c r="D77" i="39"/>
  <c r="L77" i="39"/>
  <c r="H76" i="39"/>
  <c r="D76" i="39"/>
  <c r="L76" i="39"/>
  <c r="H75" i="39"/>
  <c r="D75" i="39"/>
  <c r="L75" i="39"/>
  <c r="H74" i="39"/>
  <c r="H73" i="39"/>
  <c r="H70" i="39"/>
  <c r="H69" i="39"/>
  <c r="H67" i="39"/>
  <c r="H61" i="39"/>
  <c r="H59" i="39"/>
  <c r="D59" i="39"/>
  <c r="L59" i="39"/>
  <c r="H58" i="39"/>
  <c r="D58" i="39"/>
  <c r="L58" i="39"/>
  <c r="H57" i="39"/>
  <c r="D57" i="39"/>
  <c r="L57" i="39"/>
  <c r="H56" i="39"/>
  <c r="D56" i="39"/>
  <c r="L56" i="39"/>
  <c r="H55" i="39"/>
  <c r="D55" i="39"/>
  <c r="L55" i="39"/>
  <c r="H54" i="39"/>
  <c r="H53" i="39"/>
  <c r="H50" i="39"/>
  <c r="D50" i="39"/>
  <c r="H49" i="39"/>
  <c r="D49" i="39"/>
  <c r="H47" i="39"/>
  <c r="H41" i="39"/>
  <c r="H39" i="39"/>
  <c r="D39" i="39"/>
  <c r="L39" i="39"/>
  <c r="H38" i="39"/>
  <c r="H37" i="39"/>
  <c r="D37" i="39"/>
  <c r="L37" i="39"/>
  <c r="H36" i="39"/>
  <c r="D36" i="39"/>
  <c r="L36" i="39"/>
  <c r="H35" i="39"/>
  <c r="D35" i="39"/>
  <c r="L35" i="39"/>
  <c r="H34" i="39"/>
  <c r="H32" i="39"/>
  <c r="H30" i="39"/>
  <c r="H29" i="39"/>
  <c r="D29" i="39"/>
  <c r="L29" i="39"/>
  <c r="H27" i="39"/>
  <c r="H21" i="39"/>
  <c r="H19" i="39"/>
  <c r="D19" i="39"/>
  <c r="L19" i="39"/>
  <c r="H18" i="39"/>
  <c r="D18" i="39"/>
  <c r="H17" i="39"/>
  <c r="D17" i="39"/>
  <c r="L17" i="39"/>
  <c r="H16" i="39"/>
  <c r="D16" i="39"/>
  <c r="L16" i="39"/>
  <c r="H15" i="39"/>
  <c r="D15" i="39"/>
  <c r="L15" i="39"/>
  <c r="H14" i="39"/>
  <c r="D14" i="39"/>
  <c r="L14" i="39"/>
  <c r="H12" i="39"/>
  <c r="H11" i="39"/>
  <c r="H10" i="39"/>
  <c r="F100" i="39"/>
  <c r="D55" i="15"/>
  <c r="D58" i="15"/>
  <c r="L45" i="15"/>
  <c r="L44" i="15"/>
  <c r="E53" i="15"/>
  <c r="K45" i="15"/>
  <c r="K44" i="15"/>
  <c r="J45" i="15"/>
  <c r="J44" i="15"/>
  <c r="F58" i="10"/>
  <c r="G58" i="10"/>
  <c r="H58" i="10"/>
  <c r="I58" i="10"/>
  <c r="F46" i="10"/>
  <c r="G46" i="10"/>
  <c r="H46" i="10"/>
  <c r="I46" i="10"/>
  <c r="E46" i="10"/>
  <c r="E58" i="10"/>
  <c r="C45" i="10"/>
  <c r="C46" i="10"/>
  <c r="C44" i="10"/>
  <c r="B46" i="10"/>
  <c r="L38" i="15"/>
  <c r="I52" i="15"/>
  <c r="H52" i="15"/>
  <c r="G52" i="15"/>
  <c r="F52" i="15"/>
  <c r="E52" i="15"/>
  <c r="D52" i="15"/>
  <c r="C52" i="15"/>
  <c r="H45" i="15"/>
  <c r="G45" i="15"/>
  <c r="F45" i="15"/>
  <c r="E45" i="15"/>
  <c r="D45" i="15"/>
  <c r="C45" i="15"/>
  <c r="H44" i="15"/>
  <c r="G44" i="15"/>
  <c r="F44" i="15"/>
  <c r="E44" i="15"/>
  <c r="D44" i="15"/>
  <c r="C44" i="15"/>
  <c r="B45" i="15"/>
  <c r="B44" i="15"/>
  <c r="I45" i="15"/>
  <c r="I44" i="15"/>
  <c r="I46" i="15"/>
  <c r="H46" i="15"/>
  <c r="G46" i="15"/>
  <c r="F46" i="15"/>
  <c r="E46" i="15"/>
  <c r="D46" i="15"/>
  <c r="C46" i="15"/>
  <c r="L85" i="28"/>
  <c r="I85" i="28"/>
  <c r="C85" i="28"/>
  <c r="D85" i="28"/>
  <c r="E85" i="28"/>
  <c r="L37" i="28"/>
  <c r="L38" i="28"/>
  <c r="L36" i="28"/>
  <c r="L40" i="28"/>
  <c r="L39" i="28"/>
  <c r="L35" i="28"/>
  <c r="K36" i="28"/>
  <c r="K35" i="28"/>
  <c r="J36" i="28"/>
  <c r="J35" i="28"/>
  <c r="I37" i="28"/>
  <c r="I38" i="28"/>
  <c r="I36" i="28"/>
  <c r="I40" i="28"/>
  <c r="I39" i="28"/>
  <c r="I35" i="28"/>
  <c r="H36" i="28"/>
  <c r="H35" i="28"/>
  <c r="G36" i="28"/>
  <c r="G35" i="28"/>
  <c r="C37" i="28"/>
  <c r="D37" i="28"/>
  <c r="E37" i="28"/>
  <c r="C38" i="28"/>
  <c r="D38" i="28"/>
  <c r="E38" i="28"/>
  <c r="E36" i="28"/>
  <c r="C40" i="28"/>
  <c r="D40" i="28"/>
  <c r="E40" i="28"/>
  <c r="C39" i="28"/>
  <c r="D39" i="28"/>
  <c r="E39" i="28"/>
  <c r="E35" i="28"/>
  <c r="D36" i="28"/>
  <c r="D35" i="28"/>
  <c r="C36" i="28"/>
  <c r="C35" i="28"/>
  <c r="I76" i="28"/>
  <c r="I77" i="28"/>
  <c r="I75" i="28"/>
  <c r="E38" i="15"/>
  <c r="B14" i="35"/>
  <c r="I24" i="28"/>
  <c r="E18" i="15"/>
  <c r="L24" i="28"/>
  <c r="H18" i="15"/>
  <c r="I18" i="15"/>
  <c r="G18" i="15"/>
  <c r="F18" i="15"/>
  <c r="D18" i="15"/>
  <c r="C18" i="15"/>
  <c r="G25" i="28"/>
  <c r="C19" i="15"/>
  <c r="C20" i="15"/>
  <c r="G31" i="28"/>
  <c r="C21" i="15"/>
  <c r="C22" i="15"/>
  <c r="G18" i="28"/>
  <c r="C15" i="15"/>
  <c r="C16" i="15"/>
  <c r="C17" i="15"/>
  <c r="C23" i="15"/>
  <c r="I55" i="28"/>
  <c r="E29" i="15"/>
  <c r="I46" i="28"/>
  <c r="E26" i="15"/>
  <c r="H18" i="28"/>
  <c r="I18" i="28"/>
  <c r="E15" i="15"/>
  <c r="I22" i="28"/>
  <c r="E16" i="15"/>
  <c r="I23" i="28"/>
  <c r="E17" i="15"/>
  <c r="I26" i="28"/>
  <c r="I27" i="28"/>
  <c r="I28" i="28"/>
  <c r="I29" i="28"/>
  <c r="I25" i="28"/>
  <c r="E19" i="15"/>
  <c r="I30" i="28"/>
  <c r="E20" i="15"/>
  <c r="I32" i="28"/>
  <c r="I33" i="28"/>
  <c r="I34" i="28"/>
  <c r="I31" i="28"/>
  <c r="E21" i="15"/>
  <c r="E22" i="15"/>
  <c r="E23" i="15"/>
  <c r="C12" i="15"/>
  <c r="C13" i="15"/>
  <c r="D12" i="15"/>
  <c r="D13" i="15"/>
  <c r="E13" i="15"/>
  <c r="E32" i="15"/>
  <c r="L55" i="28"/>
  <c r="H29" i="15"/>
  <c r="L46" i="28"/>
  <c r="H26" i="15"/>
  <c r="J18" i="28"/>
  <c r="K18" i="28"/>
  <c r="L18" i="28"/>
  <c r="H15" i="15"/>
  <c r="L22" i="28"/>
  <c r="H16" i="15"/>
  <c r="L23" i="28"/>
  <c r="H17" i="15"/>
  <c r="L26" i="28"/>
  <c r="L27" i="28"/>
  <c r="L28" i="28"/>
  <c r="L29" i="28"/>
  <c r="L25" i="28"/>
  <c r="H19" i="15"/>
  <c r="L30" i="28"/>
  <c r="H20" i="15"/>
  <c r="L32" i="28"/>
  <c r="L33" i="28"/>
  <c r="L34" i="28"/>
  <c r="L31" i="28"/>
  <c r="H21" i="15"/>
  <c r="H22" i="15"/>
  <c r="H23" i="15"/>
  <c r="F12" i="15"/>
  <c r="F13" i="15"/>
  <c r="G12" i="15"/>
  <c r="G13" i="15"/>
  <c r="H13" i="15"/>
  <c r="H32" i="15"/>
  <c r="I32" i="15"/>
  <c r="G29" i="15"/>
  <c r="G26" i="15"/>
  <c r="G15" i="15"/>
  <c r="G16" i="15"/>
  <c r="G17" i="15"/>
  <c r="K25" i="28"/>
  <c r="G19" i="15"/>
  <c r="G20" i="15"/>
  <c r="K31" i="28"/>
  <c r="G21" i="15"/>
  <c r="G22" i="15"/>
  <c r="G23" i="15"/>
  <c r="G32" i="15"/>
  <c r="F29" i="15"/>
  <c r="F26" i="15"/>
  <c r="F15" i="15"/>
  <c r="F16" i="15"/>
  <c r="F17" i="15"/>
  <c r="J25" i="28"/>
  <c r="F19" i="15"/>
  <c r="F20" i="15"/>
  <c r="J31" i="28"/>
  <c r="F21" i="15"/>
  <c r="F22" i="15"/>
  <c r="F23" i="15"/>
  <c r="F32" i="15"/>
  <c r="D29" i="15"/>
  <c r="D26" i="15"/>
  <c r="D15" i="15"/>
  <c r="D16" i="15"/>
  <c r="D17" i="15"/>
  <c r="H25" i="28"/>
  <c r="D19" i="15"/>
  <c r="D20" i="15"/>
  <c r="H31" i="28"/>
  <c r="D21" i="15"/>
  <c r="D22" i="15"/>
  <c r="D23" i="15"/>
  <c r="D32" i="15"/>
  <c r="C29" i="15"/>
  <c r="C26" i="15"/>
  <c r="C32" i="15"/>
  <c r="L41" i="28"/>
  <c r="K41" i="28"/>
  <c r="J41" i="28"/>
  <c r="I41" i="28"/>
  <c r="H41" i="28"/>
  <c r="G41" i="28"/>
  <c r="C19" i="28"/>
  <c r="D19" i="28"/>
  <c r="E19" i="28"/>
  <c r="C20" i="28"/>
  <c r="D20" i="28"/>
  <c r="E20" i="28"/>
  <c r="C21" i="28"/>
  <c r="D21" i="28"/>
  <c r="E21" i="28"/>
  <c r="E18" i="28"/>
  <c r="C22" i="28"/>
  <c r="D22" i="28"/>
  <c r="E22" i="28"/>
  <c r="C26" i="28"/>
  <c r="D26" i="28"/>
  <c r="E26" i="28"/>
  <c r="C27" i="28"/>
  <c r="D27" i="28"/>
  <c r="E27" i="28"/>
  <c r="C28" i="28"/>
  <c r="D28" i="28"/>
  <c r="E28" i="28"/>
  <c r="C29" i="28"/>
  <c r="D29" i="28"/>
  <c r="E29" i="28"/>
  <c r="E25" i="28"/>
  <c r="C32" i="28"/>
  <c r="D32" i="28"/>
  <c r="E32" i="28"/>
  <c r="C33" i="28"/>
  <c r="D33" i="28"/>
  <c r="E33" i="28"/>
  <c r="C34" i="28"/>
  <c r="D34" i="28"/>
  <c r="E34" i="28"/>
  <c r="E31" i="28"/>
  <c r="C30" i="28"/>
  <c r="D30" i="28"/>
  <c r="E30" i="28"/>
  <c r="C23" i="28"/>
  <c r="D23" i="28"/>
  <c r="E23" i="28"/>
  <c r="C24" i="28"/>
  <c r="D24" i="28"/>
  <c r="E24" i="28"/>
  <c r="E41" i="28"/>
  <c r="D18" i="28"/>
  <c r="D25" i="28"/>
  <c r="D31" i="28"/>
  <c r="D41" i="28"/>
  <c r="C18" i="28"/>
  <c r="C25" i="28"/>
  <c r="C31" i="28"/>
  <c r="C41" i="28"/>
  <c r="C11" i="35"/>
  <c r="B49" i="15"/>
  <c r="C30" i="35"/>
  <c r="L110" i="28"/>
  <c r="I110" i="28"/>
  <c r="C110" i="28"/>
  <c r="D110" i="28"/>
  <c r="E110" i="28"/>
  <c r="L102" i="28"/>
  <c r="I102" i="28"/>
  <c r="C102" i="28"/>
  <c r="D102" i="28"/>
  <c r="E102" i="28"/>
  <c r="L101" i="28"/>
  <c r="I101" i="28"/>
  <c r="C101" i="28"/>
  <c r="D101" i="28"/>
  <c r="E101" i="28"/>
  <c r="L103" i="28"/>
  <c r="L104" i="28"/>
  <c r="L116" i="28"/>
  <c r="L100" i="28"/>
  <c r="L105" i="28"/>
  <c r="L106" i="28"/>
  <c r="L107" i="28"/>
  <c r="L108" i="28"/>
  <c r="L109" i="28"/>
  <c r="L111" i="28"/>
  <c r="L112" i="28"/>
  <c r="L113" i="28"/>
  <c r="L114" i="28"/>
  <c r="L115" i="28"/>
  <c r="L99" i="28"/>
  <c r="K99" i="28"/>
  <c r="J99" i="28"/>
  <c r="I103" i="28"/>
  <c r="I104" i="28"/>
  <c r="I116" i="28"/>
  <c r="I100" i="28"/>
  <c r="I105" i="28"/>
  <c r="I106" i="28"/>
  <c r="I107" i="28"/>
  <c r="I108" i="28"/>
  <c r="I109" i="28"/>
  <c r="I111" i="28"/>
  <c r="I112" i="28"/>
  <c r="I113" i="28"/>
  <c r="I114" i="28"/>
  <c r="I115" i="28"/>
  <c r="I99" i="28"/>
  <c r="H99" i="28"/>
  <c r="G99" i="28"/>
  <c r="C103" i="28"/>
  <c r="D103" i="28"/>
  <c r="E103" i="28"/>
  <c r="C104" i="28"/>
  <c r="D104" i="28"/>
  <c r="E104" i="28"/>
  <c r="C116" i="28"/>
  <c r="D116" i="28"/>
  <c r="E116" i="28"/>
  <c r="C100" i="28"/>
  <c r="D100" i="28"/>
  <c r="E100" i="28"/>
  <c r="C105" i="28"/>
  <c r="D105" i="28"/>
  <c r="E105" i="28"/>
  <c r="C106" i="28"/>
  <c r="D106" i="28"/>
  <c r="E106" i="28"/>
  <c r="C107" i="28"/>
  <c r="D107" i="28"/>
  <c r="E107" i="28"/>
  <c r="C108" i="28"/>
  <c r="D108" i="28"/>
  <c r="E108" i="28"/>
  <c r="C109" i="28"/>
  <c r="D109" i="28"/>
  <c r="E109" i="28"/>
  <c r="C111" i="28"/>
  <c r="D111" i="28"/>
  <c r="E111" i="28"/>
  <c r="C112" i="28"/>
  <c r="D112" i="28"/>
  <c r="E112" i="28"/>
  <c r="C113" i="28"/>
  <c r="D113" i="28"/>
  <c r="E113" i="28"/>
  <c r="C114" i="28"/>
  <c r="D114" i="28"/>
  <c r="E114" i="28"/>
  <c r="C115" i="28"/>
  <c r="D115" i="28"/>
  <c r="E115" i="28"/>
  <c r="E99" i="28"/>
  <c r="D99" i="28"/>
  <c r="C99" i="28"/>
  <c r="L59" i="28"/>
  <c r="L56" i="28"/>
  <c r="L53" i="28"/>
  <c r="L50" i="28"/>
  <c r="L47" i="28"/>
  <c r="L44" i="28"/>
  <c r="L62" i="28"/>
  <c r="K62" i="28"/>
  <c r="J62" i="28"/>
  <c r="I59" i="28"/>
  <c r="I56" i="28"/>
  <c r="I53" i="28"/>
  <c r="I50" i="28"/>
  <c r="I47" i="28"/>
  <c r="I44" i="28"/>
  <c r="I62" i="28"/>
  <c r="H62" i="28"/>
  <c r="G62" i="28"/>
  <c r="C59" i="28"/>
  <c r="D59" i="28"/>
  <c r="E59" i="28"/>
  <c r="C56" i="28"/>
  <c r="D56" i="28"/>
  <c r="E56" i="28"/>
  <c r="C53" i="28"/>
  <c r="D53" i="28"/>
  <c r="E53" i="28"/>
  <c r="C50" i="28"/>
  <c r="D50" i="28"/>
  <c r="E50" i="28"/>
  <c r="C47" i="28"/>
  <c r="D47" i="28"/>
  <c r="E47" i="28"/>
  <c r="C44" i="28"/>
  <c r="D44" i="28"/>
  <c r="E44" i="28"/>
  <c r="E62" i="28"/>
  <c r="D62" i="28"/>
  <c r="C62" i="28"/>
  <c r="I50" i="10"/>
  <c r="I42" i="10"/>
  <c r="I37" i="10"/>
  <c r="I31" i="10"/>
  <c r="I23" i="10"/>
  <c r="I11" i="10"/>
  <c r="I14" i="10"/>
  <c r="H50" i="10"/>
  <c r="H42" i="10"/>
  <c r="H37" i="10"/>
  <c r="H31" i="10"/>
  <c r="H23" i="10"/>
  <c r="H11" i="10"/>
  <c r="H14" i="10"/>
  <c r="G50" i="10"/>
  <c r="G42" i="10"/>
  <c r="G37" i="10"/>
  <c r="G31" i="10"/>
  <c r="G23" i="10"/>
  <c r="G11" i="10"/>
  <c r="G14" i="10"/>
  <c r="F50" i="10"/>
  <c r="F42" i="10"/>
  <c r="F37" i="10"/>
  <c r="F31" i="10"/>
  <c r="F23" i="10"/>
  <c r="F11" i="10"/>
  <c r="F14" i="10"/>
  <c r="E50" i="10"/>
  <c r="E42" i="10"/>
  <c r="E37" i="10"/>
  <c r="E31" i="10"/>
  <c r="E23" i="10"/>
  <c r="E11" i="10"/>
  <c r="E14" i="10"/>
  <c r="I91" i="28"/>
  <c r="E49" i="15"/>
  <c r="L91" i="28"/>
  <c r="H49" i="15"/>
  <c r="I49" i="15"/>
  <c r="C49" i="10"/>
  <c r="B49" i="10"/>
  <c r="B47" i="10"/>
  <c r="L76" i="28"/>
  <c r="L77" i="28"/>
  <c r="L75" i="28"/>
  <c r="H38" i="15"/>
  <c r="I38" i="15"/>
  <c r="C36" i="10"/>
  <c r="B38" i="15"/>
  <c r="B36" i="10"/>
  <c r="I90" i="28"/>
  <c r="E48" i="15"/>
  <c r="L90" i="28"/>
  <c r="H48" i="15"/>
  <c r="I48" i="15"/>
  <c r="I50" i="15"/>
  <c r="E41" i="15"/>
  <c r="H41" i="15"/>
  <c r="I41" i="15"/>
  <c r="I42" i="15"/>
  <c r="G65" i="28"/>
  <c r="C35" i="15"/>
  <c r="G68" i="28"/>
  <c r="C36" i="15"/>
  <c r="C37" i="15"/>
  <c r="C39" i="15"/>
  <c r="H65" i="28"/>
  <c r="D35" i="15"/>
  <c r="H68" i="28"/>
  <c r="D36" i="15"/>
  <c r="D37" i="15"/>
  <c r="D39" i="15"/>
  <c r="E39" i="15"/>
  <c r="J65" i="28"/>
  <c r="F35" i="15"/>
  <c r="J68" i="28"/>
  <c r="F36" i="15"/>
  <c r="F37" i="15"/>
  <c r="F39" i="15"/>
  <c r="K65" i="28"/>
  <c r="G35" i="15"/>
  <c r="K68" i="28"/>
  <c r="G36" i="15"/>
  <c r="G37" i="15"/>
  <c r="G39" i="15"/>
  <c r="H39" i="15"/>
  <c r="I39" i="15"/>
  <c r="I43" i="28"/>
  <c r="E25" i="15"/>
  <c r="L43" i="28"/>
  <c r="H25" i="15"/>
  <c r="I25" i="15"/>
  <c r="I26" i="15"/>
  <c r="I49" i="28"/>
  <c r="E27" i="15"/>
  <c r="L49" i="28"/>
  <c r="H27" i="15"/>
  <c r="I27" i="15"/>
  <c r="I52" i="28"/>
  <c r="E28" i="15"/>
  <c r="L52" i="28"/>
  <c r="H28" i="15"/>
  <c r="I28" i="15"/>
  <c r="I29" i="15"/>
  <c r="I58" i="28"/>
  <c r="E30" i="15"/>
  <c r="L58" i="28"/>
  <c r="H30" i="15"/>
  <c r="I30" i="15"/>
  <c r="I31" i="15"/>
  <c r="I15" i="15"/>
  <c r="I16" i="15"/>
  <c r="I17" i="15"/>
  <c r="I19" i="15"/>
  <c r="I20" i="15"/>
  <c r="I21" i="15"/>
  <c r="I22" i="15"/>
  <c r="I23" i="15"/>
  <c r="I9" i="28"/>
  <c r="E6" i="15"/>
  <c r="L9" i="28"/>
  <c r="H6" i="15"/>
  <c r="I6" i="15"/>
  <c r="I10" i="28"/>
  <c r="E7" i="15"/>
  <c r="L10" i="28"/>
  <c r="H7" i="15"/>
  <c r="I7" i="15"/>
  <c r="I11" i="28"/>
  <c r="E8" i="15"/>
  <c r="L11" i="28"/>
  <c r="H8" i="15"/>
  <c r="I8" i="15"/>
  <c r="I12" i="28"/>
  <c r="E9" i="15"/>
  <c r="L12" i="28"/>
  <c r="H9" i="15"/>
  <c r="I9" i="15"/>
  <c r="I10" i="15"/>
  <c r="C56" i="15"/>
  <c r="H50" i="15"/>
  <c r="H42" i="15"/>
  <c r="H31" i="15"/>
  <c r="H10" i="15"/>
  <c r="C57" i="15"/>
  <c r="C58" i="15"/>
  <c r="C28" i="10"/>
  <c r="B28" i="15"/>
  <c r="B28" i="10"/>
  <c r="C27" i="10"/>
  <c r="B27" i="15"/>
  <c r="B27" i="10"/>
  <c r="A29" i="15"/>
  <c r="A29" i="10"/>
  <c r="B29" i="15"/>
  <c r="B29" i="10"/>
  <c r="C29" i="10"/>
  <c r="D29" i="10"/>
  <c r="C26" i="10"/>
  <c r="B26" i="15"/>
  <c r="B26" i="10"/>
  <c r="C20" i="10"/>
  <c r="B20" i="15"/>
  <c r="B20" i="10"/>
  <c r="C18" i="10"/>
  <c r="B17" i="15"/>
  <c r="B18" i="10"/>
  <c r="B16" i="15"/>
  <c r="I60" i="28"/>
  <c r="I57" i="28"/>
  <c r="I54" i="28"/>
  <c r="I51" i="28"/>
  <c r="I48" i="28"/>
  <c r="I45" i="28"/>
  <c r="I63" i="28"/>
  <c r="E33" i="15"/>
  <c r="L33" i="15"/>
  <c r="L60" i="28"/>
  <c r="L57" i="28"/>
  <c r="L54" i="28"/>
  <c r="L51" i="28"/>
  <c r="L48" i="28"/>
  <c r="L45" i="28"/>
  <c r="L63" i="28"/>
  <c r="H33" i="15"/>
  <c r="I33" i="15"/>
  <c r="K63" i="28"/>
  <c r="G33" i="15"/>
  <c r="J63" i="28"/>
  <c r="F33" i="15"/>
  <c r="H63" i="28"/>
  <c r="D33" i="15"/>
  <c r="G63" i="28"/>
  <c r="C33" i="15"/>
  <c r="C60" i="28"/>
  <c r="D60" i="28"/>
  <c r="E60" i="28"/>
  <c r="C57" i="28"/>
  <c r="D57" i="28"/>
  <c r="E57" i="28"/>
  <c r="C54" i="28"/>
  <c r="D54" i="28"/>
  <c r="E54" i="28"/>
  <c r="C51" i="28"/>
  <c r="D51" i="28"/>
  <c r="E51" i="28"/>
  <c r="C48" i="28"/>
  <c r="D48" i="28"/>
  <c r="E48" i="28"/>
  <c r="C45" i="28"/>
  <c r="D45" i="28"/>
  <c r="E45" i="28"/>
  <c r="E63" i="28"/>
  <c r="D63" i="28"/>
  <c r="C63" i="28"/>
  <c r="L61" i="28"/>
  <c r="K61" i="28"/>
  <c r="J61" i="28"/>
  <c r="I61" i="28"/>
  <c r="H61" i="28"/>
  <c r="G61" i="28"/>
  <c r="C43" i="28"/>
  <c r="D43" i="28"/>
  <c r="E43" i="28"/>
  <c r="C55" i="28"/>
  <c r="D55" i="28"/>
  <c r="E55" i="28"/>
  <c r="D58" i="28"/>
  <c r="C58" i="28"/>
  <c r="E58" i="28"/>
  <c r="C46" i="28"/>
  <c r="D46" i="28"/>
  <c r="E46" i="28"/>
  <c r="C49" i="28"/>
  <c r="D49" i="28"/>
  <c r="E49" i="28"/>
  <c r="C52" i="28"/>
  <c r="D52" i="28"/>
  <c r="E52" i="28"/>
  <c r="E61" i="28"/>
  <c r="D61" i="28"/>
  <c r="C61" i="28"/>
  <c r="I74" i="28"/>
  <c r="E37" i="15"/>
  <c r="E31" i="15"/>
  <c r="L37" i="15"/>
  <c r="L23" i="15"/>
  <c r="G49" i="15"/>
  <c r="F49" i="15"/>
  <c r="D49" i="15"/>
  <c r="C49" i="15"/>
  <c r="G48" i="15"/>
  <c r="F48" i="15"/>
  <c r="D48" i="15"/>
  <c r="C48" i="15"/>
  <c r="B48" i="15"/>
  <c r="B41" i="15"/>
  <c r="L92" i="28"/>
  <c r="L13" i="28"/>
  <c r="L66" i="28"/>
  <c r="L67" i="28"/>
  <c r="L65" i="28"/>
  <c r="L69" i="28"/>
  <c r="L70" i="28"/>
  <c r="L71" i="28"/>
  <c r="L72" i="28"/>
  <c r="L73" i="28"/>
  <c r="L68" i="28"/>
  <c r="L74" i="28"/>
  <c r="L78" i="28"/>
  <c r="L80" i="28"/>
  <c r="L82" i="28"/>
  <c r="L84" i="28"/>
  <c r="L86" i="28"/>
  <c r="L15" i="28"/>
  <c r="L16" i="28"/>
  <c r="L87" i="28"/>
  <c r="L93" i="28"/>
  <c r="K92" i="28"/>
  <c r="K13" i="28"/>
  <c r="K75" i="28"/>
  <c r="K78" i="28"/>
  <c r="K82" i="28"/>
  <c r="K86" i="28"/>
  <c r="K16" i="28"/>
  <c r="K87" i="28"/>
  <c r="K93" i="28"/>
  <c r="J92" i="28"/>
  <c r="J13" i="28"/>
  <c r="J75" i="28"/>
  <c r="J78" i="28"/>
  <c r="J82" i="28"/>
  <c r="J86" i="28"/>
  <c r="J16" i="28"/>
  <c r="J87" i="28"/>
  <c r="J93" i="28"/>
  <c r="I92" i="28"/>
  <c r="I13" i="28"/>
  <c r="I66" i="28"/>
  <c r="I67" i="28"/>
  <c r="I65" i="28"/>
  <c r="I69" i="28"/>
  <c r="I70" i="28"/>
  <c r="I71" i="28"/>
  <c r="I72" i="28"/>
  <c r="I73" i="28"/>
  <c r="I68" i="28"/>
  <c r="I78" i="28"/>
  <c r="I80" i="28"/>
  <c r="I82" i="28"/>
  <c r="I84" i="28"/>
  <c r="I86" i="28"/>
  <c r="I15" i="28"/>
  <c r="I16" i="28"/>
  <c r="I87" i="28"/>
  <c r="I93" i="28"/>
  <c r="H92" i="28"/>
  <c r="H13" i="28"/>
  <c r="H75" i="28"/>
  <c r="H78" i="28"/>
  <c r="H82" i="28"/>
  <c r="H86" i="28"/>
  <c r="H16" i="28"/>
  <c r="H87" i="28"/>
  <c r="H93" i="28"/>
  <c r="G92" i="28"/>
  <c r="G13" i="28"/>
  <c r="G75" i="28"/>
  <c r="G78" i="28"/>
  <c r="G82" i="28"/>
  <c r="G86" i="28"/>
  <c r="G16" i="28"/>
  <c r="G87" i="28"/>
  <c r="G93" i="28"/>
  <c r="C90" i="28"/>
  <c r="D90" i="28"/>
  <c r="E90" i="28"/>
  <c r="C91" i="28"/>
  <c r="D91" i="28"/>
  <c r="E91" i="28"/>
  <c r="E92" i="28"/>
  <c r="C9" i="28"/>
  <c r="D9" i="28"/>
  <c r="E9" i="28"/>
  <c r="C10" i="28"/>
  <c r="D10" i="28"/>
  <c r="E10" i="28"/>
  <c r="C11" i="28"/>
  <c r="D11" i="28"/>
  <c r="E11" i="28"/>
  <c r="C12" i="28"/>
  <c r="D12" i="28"/>
  <c r="E12" i="28"/>
  <c r="E13" i="28"/>
  <c r="C66" i="28"/>
  <c r="D66" i="28"/>
  <c r="E66" i="28"/>
  <c r="C67" i="28"/>
  <c r="D67" i="28"/>
  <c r="E67" i="28"/>
  <c r="E65" i="28"/>
  <c r="C69" i="28"/>
  <c r="D69" i="28"/>
  <c r="E69" i="28"/>
  <c r="C70" i="28"/>
  <c r="D70" i="28"/>
  <c r="E70" i="28"/>
  <c r="C71" i="28"/>
  <c r="D71" i="28"/>
  <c r="E71" i="28"/>
  <c r="C72" i="28"/>
  <c r="D72" i="28"/>
  <c r="E72" i="28"/>
  <c r="C73" i="28"/>
  <c r="D73" i="28"/>
  <c r="E73" i="28"/>
  <c r="E68" i="28"/>
  <c r="C74" i="28"/>
  <c r="D74" i="28"/>
  <c r="E74" i="28"/>
  <c r="C76" i="28"/>
  <c r="D76" i="28"/>
  <c r="E76" i="28"/>
  <c r="C77" i="28"/>
  <c r="D77" i="28"/>
  <c r="E77" i="28"/>
  <c r="E75" i="28"/>
  <c r="E78" i="28"/>
  <c r="C80" i="28"/>
  <c r="D80" i="28"/>
  <c r="E80" i="28"/>
  <c r="E82" i="28"/>
  <c r="C84" i="28"/>
  <c r="D84" i="28"/>
  <c r="E84" i="28"/>
  <c r="E86" i="28"/>
  <c r="C15" i="28"/>
  <c r="D15" i="28"/>
  <c r="E15" i="28"/>
  <c r="E16" i="28"/>
  <c r="E87" i="28"/>
  <c r="E93" i="28"/>
  <c r="D92" i="28"/>
  <c r="D13" i="28"/>
  <c r="D65" i="28"/>
  <c r="D68" i="28"/>
  <c r="D75" i="28"/>
  <c r="D78" i="28"/>
  <c r="D82" i="28"/>
  <c r="D86" i="28"/>
  <c r="D16" i="28"/>
  <c r="D87" i="28"/>
  <c r="D93" i="28"/>
  <c r="C92" i="28"/>
  <c r="C13" i="28"/>
  <c r="C65" i="28"/>
  <c r="C68" i="28"/>
  <c r="C75" i="28"/>
  <c r="C78" i="28"/>
  <c r="C82" i="28"/>
  <c r="C86" i="28"/>
  <c r="C16" i="28"/>
  <c r="C87" i="28"/>
  <c r="C93" i="28"/>
  <c r="L88" i="28"/>
  <c r="K88" i="28"/>
  <c r="J88" i="28"/>
  <c r="I88" i="28"/>
  <c r="H88" i="28"/>
  <c r="G88" i="28"/>
  <c r="E88" i="28"/>
  <c r="D88" i="28"/>
  <c r="C88" i="28"/>
  <c r="B30" i="35"/>
  <c r="G38" i="15"/>
  <c r="F38" i="15"/>
  <c r="D38" i="15"/>
  <c r="C38" i="15"/>
  <c r="A38" i="15"/>
  <c r="C27" i="35"/>
  <c r="C23" i="35"/>
  <c r="G28" i="15"/>
  <c r="F28" i="15"/>
  <c r="D28" i="15"/>
  <c r="C28" i="15"/>
  <c r="C22" i="35"/>
  <c r="B22" i="35"/>
  <c r="G27" i="15"/>
  <c r="F27" i="15"/>
  <c r="D27" i="15"/>
  <c r="C27" i="15"/>
  <c r="C21" i="35"/>
  <c r="B21" i="35"/>
  <c r="C20" i="35"/>
  <c r="C16" i="35"/>
  <c r="B16" i="35"/>
  <c r="A20" i="15"/>
  <c r="C13" i="35"/>
  <c r="B13" i="35"/>
  <c r="A17" i="15"/>
  <c r="A15" i="15"/>
  <c r="C9" i="35"/>
  <c r="B9" i="35"/>
  <c r="B7" i="35"/>
  <c r="C4" i="35"/>
  <c r="C6" i="15"/>
  <c r="G119" i="28"/>
  <c r="J119" i="28"/>
  <c r="I73" i="10"/>
  <c r="J73" i="10"/>
  <c r="K73" i="10"/>
  <c r="H73" i="10"/>
  <c r="E73" i="10"/>
  <c r="F73" i="10"/>
  <c r="G73" i="10"/>
  <c r="C73" i="10"/>
  <c r="L120" i="28"/>
  <c r="L121" i="28"/>
  <c r="L122" i="28"/>
  <c r="L123" i="28"/>
  <c r="L124" i="28"/>
  <c r="L125" i="28"/>
  <c r="L119" i="28"/>
  <c r="L118" i="28"/>
  <c r="L117" i="28"/>
  <c r="K119" i="28"/>
  <c r="K118" i="28"/>
  <c r="K117" i="28"/>
  <c r="J118" i="28"/>
  <c r="J117" i="28"/>
  <c r="I120" i="28"/>
  <c r="I121" i="28"/>
  <c r="I122" i="28"/>
  <c r="I123" i="28"/>
  <c r="I124" i="28"/>
  <c r="I125" i="28"/>
  <c r="I119" i="28"/>
  <c r="I118" i="28"/>
  <c r="I117" i="28"/>
  <c r="H119" i="28"/>
  <c r="H118" i="28"/>
  <c r="H117" i="28"/>
  <c r="G118" i="28"/>
  <c r="G117" i="28"/>
  <c r="F117" i="28"/>
  <c r="C120" i="28"/>
  <c r="D120" i="28"/>
  <c r="E120" i="28"/>
  <c r="C121" i="28"/>
  <c r="D121" i="28"/>
  <c r="E121" i="28"/>
  <c r="C122" i="28"/>
  <c r="D122" i="28"/>
  <c r="E122" i="28"/>
  <c r="C123" i="28"/>
  <c r="D123" i="28"/>
  <c r="E123" i="28"/>
  <c r="C124" i="28"/>
  <c r="D124" i="28"/>
  <c r="E124" i="28"/>
  <c r="C125" i="28"/>
  <c r="D125" i="28"/>
  <c r="E125" i="28"/>
  <c r="E119" i="28"/>
  <c r="E118" i="28"/>
  <c r="E117" i="28"/>
  <c r="D119" i="28"/>
  <c r="D118" i="28"/>
  <c r="D117" i="28"/>
  <c r="C119" i="28"/>
  <c r="C118" i="28"/>
  <c r="C117" i="28"/>
  <c r="B29" i="35"/>
  <c r="C29" i="35"/>
  <c r="C28" i="35"/>
  <c r="B28" i="35"/>
  <c r="B27" i="35"/>
  <c r="B25" i="35"/>
  <c r="C25" i="35"/>
  <c r="B24" i="35"/>
  <c r="C24" i="35"/>
  <c r="B20" i="35"/>
  <c r="B18" i="35"/>
  <c r="C18" i="35"/>
  <c r="B12" i="35"/>
  <c r="C12" i="35"/>
  <c r="B15" i="35"/>
  <c r="C15" i="35"/>
  <c r="B17" i="35"/>
  <c r="C17" i="35"/>
  <c r="B11" i="35"/>
  <c r="C7" i="35"/>
  <c r="B6" i="35"/>
  <c r="C6" i="35"/>
  <c r="C5" i="35"/>
  <c r="B5" i="35"/>
  <c r="D60" i="15"/>
  <c r="D59" i="15"/>
  <c r="C54" i="37"/>
  <c r="C72" i="37"/>
  <c r="C73" i="37"/>
  <c r="C22" i="37"/>
  <c r="C25" i="37"/>
  <c r="C35" i="37"/>
  <c r="C45" i="37"/>
  <c r="C46" i="37"/>
  <c r="C210" i="37"/>
  <c r="D210" i="37"/>
  <c r="B54" i="37"/>
  <c r="B72" i="37"/>
  <c r="B73" i="37"/>
  <c r="B22" i="37"/>
  <c r="B25" i="37"/>
  <c r="B35" i="37"/>
  <c r="B45" i="37"/>
  <c r="B46" i="37"/>
  <c r="B210" i="37"/>
  <c r="C206" i="37"/>
  <c r="C212" i="37"/>
  <c r="C216" i="37"/>
  <c r="D216" i="37"/>
  <c r="B206" i="37"/>
  <c r="B212" i="37"/>
  <c r="B216" i="37"/>
  <c r="C204" i="37"/>
  <c r="D204" i="37"/>
  <c r="C203" i="37"/>
  <c r="D203" i="37"/>
  <c r="B204" i="37"/>
  <c r="B203" i="37"/>
  <c r="D212" i="37"/>
  <c r="C213" i="37"/>
  <c r="D213" i="37"/>
  <c r="C214" i="37"/>
  <c r="D214" i="37"/>
  <c r="C215" i="37"/>
  <c r="D215" i="37"/>
  <c r="C211" i="37"/>
  <c r="D211" i="37"/>
  <c r="C208" i="37"/>
  <c r="D208" i="37"/>
  <c r="D206" i="37"/>
  <c r="C205" i="37"/>
  <c r="D205" i="37"/>
  <c r="C209" i="37"/>
  <c r="C207" i="37"/>
  <c r="C11" i="37"/>
  <c r="C104" i="37"/>
  <c r="B11" i="37"/>
  <c r="B104" i="37"/>
  <c r="B215" i="37"/>
  <c r="B214" i="37"/>
  <c r="B213" i="37"/>
  <c r="B211" i="37"/>
  <c r="B209" i="37"/>
  <c r="B208" i="37"/>
  <c r="B207" i="37"/>
  <c r="B205" i="37"/>
  <c r="C158" i="37"/>
  <c r="B158" i="37"/>
  <c r="C110" i="37"/>
  <c r="C134" i="37"/>
  <c r="C117" i="37"/>
  <c r="C135" i="37"/>
  <c r="C136" i="37"/>
  <c r="C138" i="37"/>
  <c r="B110" i="37"/>
  <c r="B134" i="37"/>
  <c r="B117" i="37"/>
  <c r="B135" i="37"/>
  <c r="B136" i="37"/>
  <c r="B138" i="37"/>
  <c r="C137" i="37"/>
  <c r="B137" i="37"/>
  <c r="C131" i="37"/>
  <c r="C133" i="37"/>
  <c r="B131" i="37"/>
  <c r="B133" i="37"/>
  <c r="C132" i="37"/>
  <c r="B132" i="37"/>
  <c r="C118" i="37"/>
  <c r="C123" i="37"/>
  <c r="C126" i="37"/>
  <c r="C128" i="37"/>
  <c r="B118" i="37"/>
  <c r="B123" i="37"/>
  <c r="B126" i="37"/>
  <c r="B128" i="37"/>
  <c r="C127" i="37"/>
  <c r="B127" i="37"/>
  <c r="C125" i="37"/>
  <c r="B125" i="37"/>
  <c r="C124" i="37"/>
  <c r="B124" i="37"/>
  <c r="C120" i="37"/>
  <c r="B120" i="37"/>
  <c r="C119" i="37"/>
  <c r="B119" i="37"/>
  <c r="C81" i="37"/>
  <c r="C82" i="37"/>
  <c r="C83" i="37"/>
  <c r="B81" i="37"/>
  <c r="B82" i="37"/>
  <c r="B83" i="37"/>
  <c r="C74" i="37"/>
  <c r="B74" i="37"/>
  <c r="C31" i="10"/>
  <c r="J31" i="10"/>
  <c r="K31" i="10"/>
  <c r="D31" i="10"/>
  <c r="C30" i="10"/>
  <c r="D30" i="10"/>
  <c r="A30" i="15"/>
  <c r="A30" i="10"/>
  <c r="B30" i="15"/>
  <c r="B30" i="10"/>
  <c r="D25" i="15"/>
  <c r="D30" i="15"/>
  <c r="D31" i="15"/>
  <c r="F25" i="15"/>
  <c r="F30" i="15"/>
  <c r="F31" i="15"/>
  <c r="G25" i="15"/>
  <c r="G30" i="15"/>
  <c r="G31" i="15"/>
  <c r="C25" i="15"/>
  <c r="C30" i="15"/>
  <c r="C31" i="15"/>
  <c r="C98" i="28"/>
  <c r="D98" i="28"/>
  <c r="E98" i="28"/>
  <c r="G98" i="28"/>
  <c r="H98" i="28"/>
  <c r="I98" i="28"/>
  <c r="J98" i="28"/>
  <c r="K98" i="28"/>
  <c r="L98" i="28"/>
  <c r="B37" i="15"/>
  <c r="B36" i="15"/>
  <c r="B19" i="15"/>
  <c r="B21" i="15"/>
  <c r="B22" i="15"/>
  <c r="L6" i="15"/>
  <c r="E76" i="10"/>
  <c r="F76" i="10"/>
  <c r="G76" i="10"/>
  <c r="H76" i="10"/>
  <c r="I76" i="10"/>
  <c r="J76" i="10"/>
  <c r="K76" i="10"/>
  <c r="C76" i="10"/>
  <c r="C74" i="10"/>
  <c r="C75" i="10"/>
  <c r="C77" i="10"/>
  <c r="C78" i="10"/>
  <c r="C79" i="10"/>
  <c r="C80" i="10"/>
  <c r="D81" i="10"/>
  <c r="E81" i="10"/>
  <c r="F81" i="10"/>
  <c r="G81" i="10"/>
  <c r="H81" i="10"/>
  <c r="C81" i="10"/>
  <c r="C82" i="10"/>
  <c r="C83" i="10"/>
  <c r="C84" i="10"/>
  <c r="C85" i="10"/>
  <c r="D86" i="10"/>
  <c r="E86" i="10"/>
  <c r="F86" i="10"/>
  <c r="G86" i="10"/>
  <c r="H86" i="10"/>
  <c r="C86" i="10"/>
  <c r="C87" i="10"/>
  <c r="C88" i="10"/>
  <c r="C89" i="10"/>
  <c r="C90" i="10"/>
  <c r="D91" i="10"/>
  <c r="E91" i="10"/>
  <c r="F91" i="10"/>
  <c r="G91" i="10"/>
  <c r="H91" i="10"/>
  <c r="C91" i="10"/>
  <c r="C92" i="10"/>
  <c r="G50" i="15"/>
  <c r="G41" i="15"/>
  <c r="G42" i="15"/>
  <c r="G6" i="15"/>
  <c r="G7" i="15"/>
  <c r="G8" i="15"/>
  <c r="G9" i="15"/>
  <c r="G10" i="15"/>
  <c r="C64" i="10"/>
  <c r="D64" i="10"/>
  <c r="E65" i="10"/>
  <c r="F65" i="10"/>
  <c r="G65" i="10"/>
  <c r="H65" i="10"/>
  <c r="I65" i="10"/>
  <c r="J65" i="10"/>
  <c r="K65" i="10"/>
  <c r="C61" i="15"/>
  <c r="C59" i="15"/>
  <c r="C65" i="10"/>
  <c r="D65" i="10"/>
  <c r="C62" i="15"/>
  <c r="C68" i="10"/>
  <c r="D68" i="10"/>
  <c r="E63" i="10"/>
  <c r="F63" i="10"/>
  <c r="G63" i="10"/>
  <c r="H63" i="10"/>
  <c r="I63" i="10"/>
  <c r="J50" i="10"/>
  <c r="J42" i="10"/>
  <c r="J37" i="10"/>
  <c r="J23" i="10"/>
  <c r="J11" i="10"/>
  <c r="J58" i="10"/>
  <c r="J63" i="10"/>
  <c r="K50" i="10"/>
  <c r="K42" i="10"/>
  <c r="K37" i="10"/>
  <c r="K23" i="10"/>
  <c r="K11" i="10"/>
  <c r="K58" i="10"/>
  <c r="K63" i="10"/>
  <c r="C63" i="10"/>
  <c r="D63" i="10"/>
  <c r="C58" i="10"/>
  <c r="D58" i="10"/>
  <c r="C57" i="10"/>
  <c r="D57" i="10"/>
  <c r="C56" i="10"/>
  <c r="D56" i="10"/>
  <c r="C55" i="10"/>
  <c r="D55" i="10"/>
  <c r="C54" i="10"/>
  <c r="D54" i="10"/>
  <c r="C53" i="10"/>
  <c r="D53" i="10"/>
  <c r="C52" i="10"/>
  <c r="D52" i="10"/>
  <c r="C51" i="10"/>
  <c r="D51" i="10"/>
  <c r="C50" i="10"/>
  <c r="D50" i="10"/>
  <c r="C48" i="10"/>
  <c r="D48" i="10"/>
  <c r="C42" i="10"/>
  <c r="D42" i="10"/>
  <c r="D41" i="10"/>
  <c r="C40" i="10"/>
  <c r="D40" i="10"/>
  <c r="C39" i="10"/>
  <c r="D39" i="10"/>
  <c r="C37" i="10"/>
  <c r="D37" i="10"/>
  <c r="H37" i="15"/>
  <c r="I37" i="15"/>
  <c r="C35" i="10"/>
  <c r="D35" i="10"/>
  <c r="E36" i="15"/>
  <c r="H36" i="15"/>
  <c r="I36" i="15"/>
  <c r="C34" i="10"/>
  <c r="D34" i="10"/>
  <c r="E35" i="15"/>
  <c r="H35" i="15"/>
  <c r="I35" i="15"/>
  <c r="C33" i="10"/>
  <c r="D33" i="10"/>
  <c r="C25" i="10"/>
  <c r="D25" i="10"/>
  <c r="C17" i="10"/>
  <c r="D17" i="10"/>
  <c r="C19" i="10"/>
  <c r="D19" i="10"/>
  <c r="C21" i="10"/>
  <c r="D21" i="10"/>
  <c r="C22" i="10"/>
  <c r="D22" i="10"/>
  <c r="C23" i="10"/>
  <c r="D23" i="10"/>
  <c r="C16" i="10"/>
  <c r="D16" i="10"/>
  <c r="C8" i="10"/>
  <c r="D8" i="10"/>
  <c r="C9" i="10"/>
  <c r="D9" i="10"/>
  <c r="C10" i="10"/>
  <c r="D10" i="10"/>
  <c r="C11" i="10"/>
  <c r="D11" i="10"/>
  <c r="C7" i="10"/>
  <c r="D7" i="10"/>
  <c r="K97" i="28"/>
  <c r="D97" i="28"/>
  <c r="E97" i="28"/>
  <c r="F97" i="28"/>
  <c r="G97" i="28"/>
  <c r="H97" i="28"/>
  <c r="I97" i="28"/>
  <c r="J97" i="28"/>
  <c r="L97" i="28"/>
  <c r="C97" i="28"/>
  <c r="B50" i="10"/>
  <c r="B7" i="15"/>
  <c r="B8" i="10"/>
  <c r="B8" i="15"/>
  <c r="B9" i="10"/>
  <c r="B9" i="15"/>
  <c r="B10" i="10"/>
  <c r="B11" i="10"/>
  <c r="B15" i="15"/>
  <c r="B16" i="10"/>
  <c r="B17" i="10"/>
  <c r="B19" i="10"/>
  <c r="B21" i="10"/>
  <c r="B22" i="10"/>
  <c r="A16" i="15"/>
  <c r="A17" i="10"/>
  <c r="A19" i="15"/>
  <c r="A19" i="10"/>
  <c r="A21" i="15"/>
  <c r="A21" i="10"/>
  <c r="A22" i="15"/>
  <c r="A22" i="10"/>
  <c r="B6" i="15"/>
  <c r="B7" i="10"/>
  <c r="A8" i="10"/>
  <c r="A9" i="10"/>
  <c r="A10" i="10"/>
  <c r="A7" i="10"/>
  <c r="D50" i="15"/>
  <c r="D41" i="15"/>
  <c r="D42" i="15"/>
  <c r="D6" i="15"/>
  <c r="D7" i="15"/>
  <c r="D8" i="15"/>
  <c r="D9" i="15"/>
  <c r="D10" i="15"/>
  <c r="E50" i="15"/>
  <c r="E42" i="15"/>
  <c r="E10" i="15"/>
  <c r="F50" i="15"/>
  <c r="F41" i="15"/>
  <c r="F42" i="15"/>
  <c r="F6" i="15"/>
  <c r="F7" i="15"/>
  <c r="F8" i="15"/>
  <c r="F9" i="15"/>
  <c r="F10" i="15"/>
  <c r="C50" i="15"/>
  <c r="C41" i="15"/>
  <c r="C42" i="15"/>
  <c r="C7" i="15"/>
  <c r="C8" i="15"/>
  <c r="C9" i="15"/>
  <c r="C10" i="15"/>
  <c r="B35" i="15"/>
  <c r="A37" i="15"/>
  <c r="A36" i="15"/>
  <c r="A35" i="15"/>
  <c r="A25" i="15"/>
  <c r="G7" i="28"/>
  <c r="H7" i="28"/>
  <c r="I7" i="28"/>
  <c r="J7" i="28"/>
  <c r="K7" i="28"/>
  <c r="L7" i="28"/>
  <c r="I13" i="15"/>
  <c r="B40" i="15"/>
  <c r="B25" i="15"/>
  <c r="H12" i="15"/>
  <c r="E12" i="15"/>
  <c r="B12" i="15"/>
  <c r="I19" i="28"/>
  <c r="I20" i="28"/>
  <c r="I21" i="28"/>
  <c r="L19" i="28"/>
  <c r="L20" i="28"/>
  <c r="L21" i="28"/>
  <c r="B51" i="10"/>
  <c r="B52" i="10"/>
  <c r="B53" i="10"/>
  <c r="B54" i="10"/>
  <c r="B55" i="10"/>
  <c r="B56" i="10"/>
  <c r="B57" i="10"/>
  <c r="A57" i="10"/>
  <c r="A55" i="10"/>
  <c r="A56" i="10"/>
  <c r="A51" i="10"/>
  <c r="A52" i="10"/>
  <c r="A53" i="10"/>
  <c r="A54" i="10"/>
  <c r="B40" i="10"/>
  <c r="A40" i="10"/>
  <c r="B6" i="10"/>
  <c r="I12" i="15"/>
  <c r="B48" i="10"/>
  <c r="A48" i="10"/>
  <c r="A47" i="10"/>
  <c r="A6" i="10"/>
  <c r="A34" i="10"/>
  <c r="B34" i="10"/>
  <c r="A35" i="10"/>
  <c r="B35" i="10"/>
  <c r="B37" i="10"/>
  <c r="A38" i="10"/>
  <c r="B38" i="10"/>
  <c r="A39" i="10"/>
  <c r="B39" i="10"/>
  <c r="B42" i="10"/>
  <c r="B23" i="10"/>
  <c r="A24" i="10"/>
  <c r="B24" i="10"/>
  <c r="A25" i="10"/>
  <c r="B25" i="10"/>
  <c r="B31" i="10"/>
  <c r="A32" i="10"/>
  <c r="B32" i="10"/>
  <c r="A33" i="10"/>
  <c r="B33" i="10"/>
  <c r="B14" i="10"/>
  <c r="A15" i="10"/>
  <c r="B15" i="10"/>
  <c r="A16" i="10"/>
  <c r="A12" i="10"/>
  <c r="B12" i="10"/>
  <c r="A13" i="10"/>
  <c r="B13" i="10"/>
  <c r="C13" i="10"/>
  <c r="D13" i="10"/>
  <c r="C14" i="10"/>
  <c r="D14" i="10"/>
  <c r="A68" i="10"/>
  <c r="B58" i="10"/>
  <c r="L103" i="39"/>
  <c r="L88" i="39"/>
  <c r="L40" i="39"/>
  <c r="L89" i="39"/>
  <c r="L62" i="39"/>
  <c r="L82" i="39"/>
  <c r="L42" i="39"/>
  <c r="L18" i="39"/>
  <c r="L49" i="39"/>
  <c r="L50" i="39"/>
  <c r="L96" i="39"/>
  <c r="L69" i="39"/>
  <c r="H20" i="39"/>
  <c r="H40" i="39"/>
  <c r="H22" i="39"/>
  <c r="H42" i="39"/>
  <c r="H62" i="39"/>
  <c r="H82" i="39"/>
  <c r="H23" i="39"/>
  <c r="H100" i="39"/>
  <c r="H43" i="39"/>
  <c r="H63" i="39"/>
  <c r="H83" i="39"/>
  <c r="H24" i="39"/>
  <c r="H44" i="39"/>
  <c r="H64" i="39"/>
  <c r="H84" i="39"/>
  <c r="H25" i="39"/>
  <c r="H45" i="39"/>
  <c r="H65" i="39"/>
  <c r="H85" i="39"/>
  <c r="H26" i="39"/>
  <c r="H46" i="39"/>
  <c r="H66" i="39"/>
  <c r="H86" i="39"/>
  <c r="H31" i="39"/>
  <c r="H51" i="39"/>
  <c r="H71" i="39"/>
  <c r="H91" i="39"/>
  <c r="D22" i="39"/>
  <c r="L22" i="39"/>
  <c r="D78" i="39"/>
  <c r="L78" i="39"/>
  <c r="D51" i="39"/>
  <c r="L51" i="39"/>
  <c r="D45" i="39"/>
  <c r="L45" i="39"/>
  <c r="D65" i="39"/>
  <c r="L65" i="39"/>
  <c r="D85" i="39"/>
  <c r="L85" i="39"/>
  <c r="D11" i="39"/>
  <c r="L11" i="39"/>
  <c r="D92" i="39"/>
  <c r="L92" i="39"/>
  <c r="D68" i="39"/>
  <c r="L68" i="39"/>
  <c r="D48" i="39"/>
  <c r="L48" i="39"/>
  <c r="D28" i="39"/>
  <c r="L28" i="39"/>
  <c r="D21" i="39"/>
  <c r="L21" i="39"/>
  <c r="D41" i="39"/>
  <c r="L41" i="39"/>
  <c r="D61" i="39"/>
  <c r="L61" i="39"/>
  <c r="D81" i="39"/>
  <c r="L81" i="39"/>
  <c r="D43" i="39"/>
  <c r="L43" i="39"/>
  <c r="D23" i="39"/>
  <c r="L23" i="39"/>
  <c r="D63" i="39"/>
  <c r="L63" i="39"/>
  <c r="D83" i="39"/>
  <c r="L83" i="39"/>
  <c r="D24" i="39"/>
  <c r="L24" i="39"/>
  <c r="D44" i="39"/>
  <c r="L44" i="39"/>
  <c r="D64" i="39"/>
  <c r="L64" i="39"/>
  <c r="D84" i="39"/>
  <c r="L84" i="39"/>
  <c r="D25" i="39"/>
  <c r="L25" i="39"/>
  <c r="D26" i="39"/>
  <c r="L26" i="39"/>
  <c r="D46" i="39"/>
  <c r="L46" i="39"/>
  <c r="D66" i="39"/>
  <c r="L66" i="39"/>
  <c r="D86" i="39"/>
  <c r="L86" i="39"/>
  <c r="D27" i="39"/>
  <c r="L27" i="39"/>
  <c r="D47" i="39"/>
  <c r="L47" i="39"/>
  <c r="D67" i="39"/>
  <c r="L67" i="39"/>
  <c r="D87" i="39"/>
  <c r="L87" i="39"/>
  <c r="E100" i="39"/>
  <c r="D20" i="39"/>
  <c r="L20" i="39"/>
  <c r="D60" i="39"/>
  <c r="L60" i="39"/>
  <c r="D80" i="39"/>
  <c r="L80" i="39"/>
  <c r="D34" i="39"/>
  <c r="L34" i="39"/>
  <c r="D54" i="39"/>
  <c r="L54" i="39"/>
  <c r="D38" i="39"/>
  <c r="L38" i="39"/>
  <c r="D74" i="39"/>
  <c r="L74" i="39"/>
  <c r="D10" i="39"/>
  <c r="D100" i="39"/>
  <c r="L10" i="39"/>
  <c r="L100" i="39"/>
</calcChain>
</file>

<file path=xl/sharedStrings.xml><?xml version="1.0" encoding="utf-8"?>
<sst xmlns="http://schemas.openxmlformats.org/spreadsheetml/2006/main" count="868" uniqueCount="673">
  <si>
    <t>Imprumuturi bancare</t>
  </si>
  <si>
    <t>Rambursare imprumut bancar</t>
  </si>
  <si>
    <t xml:space="preserve">Dobanzi </t>
  </si>
  <si>
    <t>Rambursare imprumut (incl.dobanzi)</t>
  </si>
  <si>
    <t>TOTAL</t>
  </si>
  <si>
    <t>RAMBURSARE CREDIT
se va completa cu informatii obtinute de la banca finantatoare</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</si>
  <si>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</si>
  <si>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</si>
  <si>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</si>
  <si>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</si>
  <si>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</si>
  <si>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</si>
  <si>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</si>
  <si>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</si>
  <si>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</si>
  <si>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</si>
  <si>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</si>
  <si>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</si>
  <si>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</si>
  <si>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</si>
  <si>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</si>
  <si>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</si>
  <si>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</si>
  <si>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</si>
  <si>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</si>
  <si>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</si>
  <si>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</si>
  <si>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</si>
  <si>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</si>
  <si>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</si>
  <si>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</si>
  <si>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</si>
  <si>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</si>
  <si>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</si>
  <si>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</si>
  <si>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</si>
  <si>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</si>
  <si>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</si>
  <si>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CAP. 4</t>
  </si>
  <si>
    <t>Cheltuieli pentru investiţia de bază</t>
  </si>
  <si>
    <t>CAP. 5</t>
  </si>
  <si>
    <t>Alte cheltuieli</t>
  </si>
  <si>
    <t>CAP. 6</t>
  </si>
  <si>
    <t>6.1</t>
  </si>
  <si>
    <t>Denumire</t>
  </si>
  <si>
    <t>Valoare (lei)</t>
  </si>
  <si>
    <t>Total eligibil</t>
  </si>
  <si>
    <t>Total neeligibil</t>
  </si>
  <si>
    <t>Nr crt</t>
  </si>
  <si>
    <r>
      <t xml:space="preserve">INFORMATII AFERENTE </t>
    </r>
    <r>
      <rPr>
        <b/>
        <sz val="10"/>
        <color rgb="FFFF0000"/>
        <rFont val="Calibri"/>
        <family val="2"/>
        <charset val="238"/>
        <scheme val="minor"/>
      </rPr>
      <t>FINANTARII PROIECTULUI DE INVESTITIE</t>
    </r>
  </si>
  <si>
    <t>Buget cerere</t>
  </si>
  <si>
    <t>Total ani</t>
  </si>
  <si>
    <t>Contribuţia proprie totală (la cheltuieli eligibile și neeligibile), asigurată din:</t>
  </si>
  <si>
    <t>Total</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</si>
  <si>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</si>
  <si>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</si>
  <si>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</si>
  <si>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</si>
  <si>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</si>
  <si>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</si>
  <si>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</si>
  <si>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</si>
  <si>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</si>
  <si>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</si>
  <si>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</si>
  <si>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an 6</t>
  </si>
  <si>
    <t>an 7</t>
  </si>
  <si>
    <t>an 8</t>
  </si>
  <si>
    <t>Valoarea totală a cererii de finantare, din care:</t>
  </si>
  <si>
    <t>TVA eligibil</t>
  </si>
  <si>
    <t>Valoare TVA neeligibil</t>
  </si>
  <si>
    <t>Cheltuieli eligibile, fără TVA</t>
  </si>
  <si>
    <t>TVA nerecuperabilă, aferentă cheltuielilor eligibile</t>
  </si>
  <si>
    <t>Cheltuieli neeligibile, fără TVA</t>
  </si>
  <si>
    <t>TVA aferentă cheltuielilor neeligibile, și TVA recuperabilă aferentă cheltuielilor eligibile</t>
  </si>
  <si>
    <t>DEVIZ GENERAL</t>
  </si>
  <si>
    <t>al obiectivului de investiţii</t>
  </si>
  <si>
    <t>(denumirea obiectivului de investiţii)</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</si>
  <si>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</si>
  <si>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</si>
  <si>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</si>
  <si>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</si>
  <si>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</si>
  <si>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</si>
  <si>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</si>
  <si>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</si>
  <si>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</si>
  <si>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</si>
  <si>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</si>
  <si>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</si>
  <si>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</si>
  <si>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</si>
  <si>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</si>
  <si>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</si>
  <si>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</si>
  <si>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</si>
  <si>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</si>
  <si>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</si>
  <si>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</si>
  <si>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</si>
  <si>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</si>
  <si>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</si>
  <si>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</si>
  <si>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</si>
  <si>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</si>
  <si>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</si>
  <si>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</si>
  <si>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</si>
  <si>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</si>
  <si>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</si>
  <si>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</si>
  <si>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</si>
  <si>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</si>
  <si>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Dirigenţie de şantier</t>
  </si>
  <si>
    <t>Cota aferentă Casei Sociale a Constructorilor - CSC</t>
  </si>
  <si>
    <t>1.1.</t>
  </si>
  <si>
    <t>1.2.</t>
  </si>
  <si>
    <t>1.3.</t>
  </si>
  <si>
    <t>4.2.</t>
  </si>
  <si>
    <t>1.4.</t>
  </si>
  <si>
    <t>4.3.</t>
  </si>
  <si>
    <t>Cheltuieli pentru ontinerea si/sau amenajarea terenului</t>
  </si>
  <si>
    <t>COD SMIS</t>
  </si>
  <si>
    <t>Data estimata pentru semnarea contractului de finantare</t>
  </si>
  <si>
    <t>Perioada de realizare a activitatilor dupa semnarea contractului de finantare (luni)</t>
  </si>
  <si>
    <t>an 11</t>
  </si>
  <si>
    <t>an 12</t>
  </si>
  <si>
    <t>an 13</t>
  </si>
  <si>
    <t>an 14</t>
  </si>
  <si>
    <t>an 15</t>
  </si>
  <si>
    <t>an 16</t>
  </si>
  <si>
    <t>an 17</t>
  </si>
  <si>
    <t>an 18</t>
  </si>
  <si>
    <t>an 19</t>
  </si>
  <si>
    <t>an 20</t>
  </si>
  <si>
    <t>an 21</t>
  </si>
  <si>
    <t>an 22</t>
  </si>
  <si>
    <t>an 23</t>
  </si>
  <si>
    <t>an 24</t>
  </si>
  <si>
    <t>an 25</t>
  </si>
  <si>
    <t>SOLICITANT</t>
  </si>
  <si>
    <t>DENUMIRE PROIECT</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</si>
  <si>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</si>
  <si>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</si>
  <si>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</si>
  <si>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</si>
  <si>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</si>
  <si>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</si>
  <si>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</si>
  <si>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</si>
  <si>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</si>
  <si>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</si>
  <si>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</si>
  <si>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</si>
  <si>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</si>
  <si>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3.1.</t>
  </si>
  <si>
    <t>Taxe pentru acorduri, avize conforme şi autorizaţia de construire/desfiinţare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</si>
  <si>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</si>
  <si>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</si>
  <si>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</si>
  <si>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</si>
  <si>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</si>
  <si>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</si>
  <si>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</si>
  <si>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</si>
  <si>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</si>
  <si>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</si>
  <si>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</si>
  <si>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</si>
  <si>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Introducerea datelor din bilant</t>
  </si>
  <si>
    <t>Introducerea datelor din situatiile financiare (bilant, cont de rezultate patrimonial)</t>
  </si>
  <si>
    <t>BILANT</t>
  </si>
  <si>
    <t>ACTIVE</t>
  </si>
  <si>
    <t>A.Active necurente</t>
  </si>
  <si>
    <t>1.Active fixe necorporale</t>
  </si>
  <si>
    <t>2.Instalaţii tehnice, mijloace de transport, animale, plantaţii, mobilier, aparatură birotică şi alte active corporale</t>
  </si>
  <si>
    <t>3. Terenuri şi clădiri</t>
  </si>
  <si>
    <t>4. Alte active nefinanciare</t>
  </si>
  <si>
    <t>5. Active financiare necurente (investiţii pe termen lung) peste un an, din care</t>
  </si>
  <si>
    <t xml:space="preserve">                  Titluri de participare </t>
  </si>
  <si>
    <t xml:space="preserve">6. Creante necurente – sume ce urmează a fi încasate după o perioada mai mare de un an,  din care:  </t>
  </si>
  <si>
    <t xml:space="preserve">                 Creante  comerciale necurente – sume ce urmează a fi încasate după o perioada mai mare de un an</t>
  </si>
  <si>
    <t>TOTAL ACTIVE NECURENTE</t>
  </si>
  <si>
    <t>B.Active curente</t>
  </si>
  <si>
    <t>1. Stocuri</t>
  </si>
  <si>
    <t>2. Creanţe curente – sume ce urmează a fi încasate într-o perioadă mai mică de un an-</t>
  </si>
  <si>
    <t xml:space="preserve">      Creanţe din operaţiuni comerciale, avansuri şi alte decontări, din care:</t>
  </si>
  <si>
    <t xml:space="preserve">               Creanţe comerciale şi avansuri, din care :</t>
  </si>
  <si>
    <t xml:space="preserve">                               Avansuri acordate </t>
  </si>
  <si>
    <t xml:space="preserve">               Creanţe bugetare, din care:</t>
  </si>
  <si>
    <t xml:space="preserve">                              Creanţele  bugetului general consolidat </t>
  </si>
  <si>
    <t xml:space="preserve">     Creanţe  din operaţiuni cu fonduri externe nerambursabile şi fonduri de la buget ,   din care:</t>
  </si>
  <si>
    <t xml:space="preserve">              Sume de primit de la Comisia Europeană / alti donatori </t>
  </si>
  <si>
    <t xml:space="preserve">     Împrumuturi pe termen scurt acordate </t>
  </si>
  <si>
    <t xml:space="preserve">3. Investiţii pe termen scurt </t>
  </si>
  <si>
    <t xml:space="preserve">4. Conturi la trezorerii şi instituţii de credit </t>
  </si>
  <si>
    <t xml:space="preserve">      Conturi la trezorerie, casa în lei </t>
  </si>
  <si>
    <t xml:space="preserve">      Dobândă de încasat, alte valori, avansuri de trezorerie </t>
  </si>
  <si>
    <t xml:space="preserve">      Depozite </t>
  </si>
  <si>
    <t xml:space="preserve">      Conturi la instituţii de credit, BNR, casă în valută  </t>
  </si>
  <si>
    <t xml:space="preserve">      Dobândă de încasat,  avansuri de trezorerie</t>
  </si>
  <si>
    <t xml:space="preserve">5. Conturi de disponibilităţi ale Trezoreriei Centrale şi ale trezoreriilor teritoriale  </t>
  </si>
  <si>
    <t xml:space="preserve">      Dobândă de încasat, alte valori, avansuri de trezorerie</t>
  </si>
  <si>
    <t xml:space="preserve">6. Cheltuieli în avans </t>
  </si>
  <si>
    <t>TOTAL ACTIVE CURENTE</t>
  </si>
  <si>
    <t>TOTAL ACTIVE</t>
  </si>
  <si>
    <t>C. Datorii necurente - sume ce urmeaza a fi platite dupa o perioada mai mare de un an</t>
  </si>
  <si>
    <t xml:space="preserve">      Datorii comerciale </t>
  </si>
  <si>
    <t xml:space="preserve">2. Împrumuturi pe termen lung     </t>
  </si>
  <si>
    <t xml:space="preserve">3. Provizioane  </t>
  </si>
  <si>
    <t>TOTAL DATORII NECURENTE</t>
  </si>
  <si>
    <t xml:space="preserve">     Datorii comerciale şi avansuri  , din care:</t>
  </si>
  <si>
    <t xml:space="preserve">          Avansuri  primite </t>
  </si>
  <si>
    <t xml:space="preserve">     Datoriile  instituţiilor publice către bugete </t>
  </si>
  <si>
    <t xml:space="preserve">     Contribuţii sociale    </t>
  </si>
  <si>
    <t xml:space="preserve">     Sume datorate bugetului din Fonduri externe nerambursabile </t>
  </si>
  <si>
    <t>3. Datorii din operaţiuni cu Fonduri externe nerambursabile şi fonduri de la buget, alte datorii către alte organisme internaţionale, din care:</t>
  </si>
  <si>
    <t xml:space="preserve">    Sume datorate Comisiei Europene / alti donatori </t>
  </si>
  <si>
    <t xml:space="preserve">4. Împrumuturi pe termen scurt - sume ce urmează a fi  plătite într-o perioadă de până la  un an  </t>
  </si>
  <si>
    <t xml:space="preserve">6. Salariile angajaţilor </t>
  </si>
  <si>
    <t xml:space="preserve">     Pensii, indemnizaţii de şomaj, burse </t>
  </si>
  <si>
    <t xml:space="preserve">8. Venituri în avans </t>
  </si>
  <si>
    <t xml:space="preserve">9. Provizioane   </t>
  </si>
  <si>
    <t>TOTAL DATORII CURENTE</t>
  </si>
  <si>
    <t xml:space="preserve">TOTAL DATORII </t>
  </si>
  <si>
    <t xml:space="preserve">ACTIVE NETE = TOTAL ACTIVE  – TOTAL DATORII = CAPITALURI PROPRII   </t>
  </si>
  <si>
    <t>E. CAPITALURI PROPRII</t>
  </si>
  <si>
    <t>2. Rezultatul reportat (sold creditor)</t>
  </si>
  <si>
    <t>3. Rezultatul reportat (sold debitor)</t>
  </si>
  <si>
    <t>4. Rezultatul patrimonial al exercitiului (sold creditor)</t>
  </si>
  <si>
    <t>5. Rezultatul patrimonial al exercitiului (sold debitor)</t>
  </si>
  <si>
    <t xml:space="preserve">TOTAL CAPITALURI PROPRII    </t>
  </si>
  <si>
    <t>TOTAL CAPITALURI PROPRII SI DATORII</t>
  </si>
  <si>
    <t>verificare Activ = Capitaluri + Datorii</t>
  </si>
  <si>
    <r>
      <t>5. Împrumuturi pe termen lung – sume ce urmează</t>
    </r>
    <r>
      <rPr>
        <sz val="9"/>
        <rFont val="Calibri"/>
        <family val="2"/>
        <scheme val="minor"/>
      </rPr>
      <t xml:space="preserve"> </t>
    </r>
    <r>
      <rPr>
        <b/>
        <sz val="9"/>
        <rFont val="Calibri"/>
        <family val="2"/>
        <scheme val="minor"/>
      </rPr>
      <t xml:space="preserve">a fi  plătite în cursul exerciţiului curent  </t>
    </r>
  </si>
  <si>
    <t>Introducerea datelor din contul de rezultate patrimonial</t>
  </si>
  <si>
    <t xml:space="preserve">VENITURI OPERATIONALE </t>
  </si>
  <si>
    <t xml:space="preserve">1. Venituri din impozite, taxe, contribuţii de asigurări şi alte venituri ale bugetelor </t>
  </si>
  <si>
    <t xml:space="preserve">2. Venituri din activităţi economice                                              </t>
  </si>
  <si>
    <t xml:space="preserve">3. Finantări, subvenţii, transferuri, alocaţii bugetare cu destinaţie specială </t>
  </si>
  <si>
    <t xml:space="preserve">4. Alte venituri operaţionale </t>
  </si>
  <si>
    <t xml:space="preserve">TOTAL VENITURI OPERAŢIONALE </t>
  </si>
  <si>
    <t>CHELTUIELI  OPERAŢIONALE</t>
  </si>
  <si>
    <t xml:space="preserve">1. Salariile şi contribuţiile sociale aferente angajaţilor </t>
  </si>
  <si>
    <t xml:space="preserve">2. Subventii şi transferuri </t>
  </si>
  <si>
    <t>3. Stocuri, consumabile, lucrări şi servicii executate de terţi</t>
  </si>
  <si>
    <t xml:space="preserve">4. Cheltuieli de capital, amortizări şi provizioane </t>
  </si>
  <si>
    <t>5. Alte cheltuieli operaţionale</t>
  </si>
  <si>
    <t>TOTAL CHELTUIELI OPERAŢIONALE</t>
  </si>
  <si>
    <t xml:space="preserve">REZULTATUL DIN ACTIVITATEA OPERAŢIONALĂ </t>
  </si>
  <si>
    <t xml:space="preserve"> -- EXCEDENT</t>
  </si>
  <si>
    <t xml:space="preserve"> -- DEFICIT</t>
  </si>
  <si>
    <t>VENITURI FINANCIARE</t>
  </si>
  <si>
    <t>CHELTUIELI FINANCIARE</t>
  </si>
  <si>
    <t>REZULTATUL DIN ACTIVITATEA FINANCIARĂ</t>
  </si>
  <si>
    <t xml:space="preserve">REZULTATUL DIN ACTIVITATEA CURENTĂ </t>
  </si>
  <si>
    <t>VENITURI EXTRAORDINARE</t>
  </si>
  <si>
    <t>CHELTUIELI  EXTRAORDINARE</t>
  </si>
  <si>
    <t xml:space="preserve">REZULTATUL DIN ACTIVITATEA EXTRAORDINARĂ </t>
  </si>
  <si>
    <t>VENITURI TOTALE</t>
  </si>
  <si>
    <t>CHELTUIELI TOTALE</t>
  </si>
  <si>
    <t xml:space="preserve">REZULTATUL PATRIMONIAL AL EXERCIŢIULUI </t>
  </si>
  <si>
    <t>INFORMATII SUPLIMENTARE</t>
  </si>
  <si>
    <t>Venituri totale programate</t>
  </si>
  <si>
    <t xml:space="preserve">Venituri totale incasate </t>
  </si>
  <si>
    <t>Venituri proprii programate</t>
  </si>
  <si>
    <t>Venituri proprii incasate</t>
  </si>
  <si>
    <t>Venituri curente programate</t>
  </si>
  <si>
    <t>Venituri curente incasate</t>
  </si>
  <si>
    <t>Venituri depersonalizate incasate</t>
  </si>
  <si>
    <t>Venituri proprii prevazute in lege diminuate cu veniturile din valorificarea unor bunuri</t>
  </si>
  <si>
    <t xml:space="preserve">Venituri proprii incasate inclusiv cote defalcate din impozitul pe venit </t>
  </si>
  <si>
    <t>Venituri proprii fiscale programate</t>
  </si>
  <si>
    <t>Venituri proprii fiscale incasate</t>
  </si>
  <si>
    <t>Venituri pentru investii incasate</t>
  </si>
  <si>
    <t>Numar locuitori</t>
  </si>
  <si>
    <t>Impozite pe proprietate incasate</t>
  </si>
  <si>
    <t>Impozite pe proprietate programate</t>
  </si>
  <si>
    <t>Incasari din surse primite de la bugetul de stat</t>
  </si>
  <si>
    <t>Venituri depersonalizate incasate (suma veniturilor proprii, inclusiv sume defalcate din TVA pentru echilibrarea bugetelor locale)</t>
  </si>
  <si>
    <t>Total plati (cheltuieli platite)</t>
  </si>
  <si>
    <t>Cheltuieli de capital</t>
  </si>
  <si>
    <t>Plati aferente ch de personal</t>
  </si>
  <si>
    <t>Plati de functionare</t>
  </si>
  <si>
    <t>Plati de dezvoltare</t>
  </si>
  <si>
    <t>Serviciului datoriei publice locale</t>
  </si>
  <si>
    <t>Grad de indatorare cf. HG 9 din 10 ianuarie 2007 (actualizată)</t>
  </si>
  <si>
    <t>Plati restante, dupa termen</t>
  </si>
  <si>
    <t xml:space="preserve"> &lt; 30 zile</t>
  </si>
  <si>
    <t xml:space="preserve"> 30-90 zile</t>
  </si>
  <si>
    <t xml:space="preserve"> 90-120 zile</t>
  </si>
  <si>
    <t xml:space="preserve"> &gt;120 zile</t>
  </si>
  <si>
    <t>Plati restante, dupa natura creditorului</t>
  </si>
  <si>
    <t>catre creditori din operatiuni comerciale (furnizori)</t>
  </si>
  <si>
    <t>catre salariati</t>
  </si>
  <si>
    <t xml:space="preserve"> -- din care &gt; 120 zile</t>
  </si>
  <si>
    <t>catre bugetul general consolidat</t>
  </si>
  <si>
    <t>imprumuturi nerambursate la scadenta</t>
  </si>
  <si>
    <t>dobanzi restante</t>
  </si>
  <si>
    <r>
      <t xml:space="preserve">1. Sume necurente- sume ce urmează a fi  plătite după o perioadă mai mare de un an </t>
    </r>
    <r>
      <rPr>
        <sz val="9"/>
        <rFont val="Calibri"/>
        <family val="2"/>
        <scheme val="minor"/>
      </rPr>
      <t>,  din care:</t>
    </r>
  </si>
  <si>
    <r>
      <t xml:space="preserve">D. DATORII CURENTE - sume ce urmează a fi plătite </t>
    </r>
    <r>
      <rPr>
        <b/>
        <i/>
        <sz val="9"/>
        <rFont val="Calibri"/>
        <family val="2"/>
        <scheme val="minor"/>
      </rPr>
      <t xml:space="preserve"> </t>
    </r>
    <r>
      <rPr>
        <b/>
        <sz val="9"/>
        <rFont val="Calibri"/>
        <family val="2"/>
        <scheme val="minor"/>
      </rPr>
      <t xml:space="preserve"> într-o perioadă de până la un an  </t>
    </r>
  </si>
  <si>
    <r>
      <t>1. Datorii comerciale,  avansuri şi alte decontări</t>
    </r>
    <r>
      <rPr>
        <sz val="9"/>
        <rFont val="Calibri"/>
        <family val="2"/>
        <scheme val="minor"/>
      </rPr>
      <t xml:space="preserve">  ,  din care:</t>
    </r>
  </si>
  <si>
    <r>
      <t xml:space="preserve">2. Datorii către bugete  </t>
    </r>
    <r>
      <rPr>
        <sz val="9"/>
        <rFont val="Calibri"/>
        <family val="2"/>
        <scheme val="minor"/>
      </rPr>
      <t>, din care:</t>
    </r>
  </si>
  <si>
    <r>
      <t>7. Alte drepturi cuvenite  altor categorii de persoane (pensii, indemnizaţii de şomaj, burse)</t>
    </r>
    <r>
      <rPr>
        <sz val="9"/>
        <rFont val="Calibri"/>
        <family val="2"/>
        <scheme val="minor"/>
      </rPr>
      <t>, din care:</t>
    </r>
  </si>
  <si>
    <r>
      <t xml:space="preserve">1. Rezerve, fonduri  </t>
    </r>
    <r>
      <rPr>
        <sz val="9"/>
        <rFont val="Calibri"/>
        <family val="2"/>
        <scheme val="minor"/>
      </rPr>
      <t xml:space="preserve"> </t>
    </r>
  </si>
  <si>
    <t>1- Date Proiect</t>
  </si>
  <si>
    <t>2- Situatii financiare</t>
  </si>
  <si>
    <t>Introducere:</t>
  </si>
  <si>
    <t>Datele se introduc numai in celulele marcate cu albastru;  datele se introduc in LEI. A nu se modifica formulele de calcul - acestea sunt calculate automat in urma introducerii datelor de intrare</t>
  </si>
  <si>
    <t>7- Plan investitional</t>
  </si>
  <si>
    <t>Verificarea Pragurilor</t>
  </si>
  <si>
    <t>PROGRAMUL REGIONAL SUD-VEST 2021-2027</t>
  </si>
  <si>
    <t>peste 1 an</t>
  </si>
  <si>
    <t>fată de salariați</t>
  </si>
  <si>
    <t>către furnizori, creditorii din operații comerciale</t>
  </si>
  <si>
    <t xml:space="preserve">Cheltuieli eligibile pentru prezentul apel de proiecte
</t>
  </si>
  <si>
    <t>Cap. 1 - Cheltuieli pentru obţinerea şi amenajarea terenului</t>
  </si>
  <si>
    <t>Gorcea Monica</t>
  </si>
  <si>
    <t>Grad de finantare din veniturile proprii (Venituri proprii incasate inclusiv cote defalcate din impozitul pe venit / Venituri totale incasate)</t>
  </si>
  <si>
    <t>Grad de autofinantare (Venituri proprii incasate / Venituri totale incasate)</t>
  </si>
  <si>
    <t>Venituri proprii incasate per capital (Venituri proprii incasate inclusiv cote defalcate din impozitul pe venit/ Numar locuitori)</t>
  </si>
  <si>
    <t>Grad de dependenta fata de bugetul de stat (Incasari din surse primite de la bugetul de stat / Total incasari)</t>
  </si>
  <si>
    <t>Gradul de autonomie decizionala (Venituri depersonalizate incasate / Total incasari)</t>
  </si>
  <si>
    <t>Pondere venituri pentru investitii in venituri totale (Venituri pentru investitii incasate / Total venituri incasate)</t>
  </si>
  <si>
    <t>Ponderea cheltuielilor de capital in venituri proprii (Cheltuieli de capital / Venituri proprii incasate)</t>
  </si>
  <si>
    <t>Ponderea cheltuielilor de capital in total plati (Cheltuieli de capital / Total plati)</t>
  </si>
  <si>
    <t>Ponderea platilor de functionare in total plati (Plati de functionare / Total plati)</t>
  </si>
  <si>
    <t>Ponderea platilor de dezvoltare  in total plati (Plati de dezvoltare / Total plati)</t>
  </si>
  <si>
    <t>Cheltuieli cu dobanzile</t>
  </si>
  <si>
    <t>Cheltuielile cu amortizarea</t>
  </si>
  <si>
    <t>6- Detaliere Buget</t>
  </si>
  <si>
    <t>Nota: aceasta macheta se va completa pentru beneficiar, cu informatii din ultimele doua exericitii financiare)</t>
  </si>
  <si>
    <t>Atentie: introduceti date doar in celulele marcate cu culoarea albastra. Restul datelor sunt fie predefinite, fie generate automat.</t>
  </si>
  <si>
    <t>Cheltuieli pentru:</t>
  </si>
  <si>
    <t xml:space="preserve">1.1. Obţinerea terenului -Se includ cheltuielile efectuate pentru cumpărarea de terenuri/ exproprieri  în limita a 10% din valoarea totala eligibila a proiectului
a) cumpărarea de terenuri;
c) exproprieri 
</t>
  </si>
  <si>
    <t xml:space="preserve">3.3. </t>
  </si>
  <si>
    <t>Active necorporale</t>
  </si>
  <si>
    <t>euro</t>
  </si>
  <si>
    <t>Introduceti in tabelul de mai jos informatiile solicitate, preluate din Contul de executie bugetara (indicatori financiari ANUALI)</t>
  </si>
  <si>
    <t>Anul depunerii cererii de finantare</t>
  </si>
  <si>
    <t xml:space="preserve">Completați celulele cu informatiile solicitate. </t>
  </si>
  <si>
    <t xml:space="preserve">Analiza indicatorilor  financiari </t>
  </si>
  <si>
    <t>Grad de realizare a veniturilor totale (Venituri totale incasate / Venituri totale programate)</t>
  </si>
  <si>
    <t>Grad de realizare a veniturilor proprii (Venituri proprii incasate / Venituri proprii programate)</t>
  </si>
  <si>
    <t>IC= (ISC+ISI)/2 unde ISC = venituri proprii/ venituri totale ; ISI=Cheltuieli de capital/Venituri Proprii</t>
  </si>
  <si>
    <t>Gradul total de indatorare (Datorii totale / Activ)</t>
  </si>
  <si>
    <t>Cheltuieli cu impozitele (acolo unde este cazul)</t>
  </si>
  <si>
    <t>Obsevatii</t>
  </si>
  <si>
    <t xml:space="preserve">Se  introduc datele din situatiile financiare ale solicitantului, pentru anii fiscali anteriori depunerii cererii de finantare  (Bilant, Contul de rezultate patrimonial , Contul de executie bugetara (Anexa Contul de execuţie a bugetului: venituri şi cheltuieli), Indicatori de executie bugetara ANUALI (conform Anexa nr. 2 la O.M.A.I-O.M.F.P nr. 244/2651/2010 “pentru aprobarea metodologiilor de aplicare a prevederilor art. 14 alin. (7, ale art. 57 alin. (2^1) si ale art. 76^1 alin. (1 lit. e) din Legea nr. 273/2006 privind finantele publice locale”), anexa nr. 1.3 la norme şi proceduri, Calculul gradului de îndatorare ). Unde N-1 este anul anterior depunerii cererii de finanare. </t>
  </si>
  <si>
    <t>Se va completa celula B18 cu data estimata pentru semnarea contractului de finantare. Data introdusa in celula trebuie sa fie in formatul dd.mm.yyyy.</t>
  </si>
  <si>
    <t>Completați proiectia financiara privind costurile investitiei pe anii de implementare (an 1…5), in functie de perioada de implementare a proiectului.</t>
  </si>
  <si>
    <t xml:space="preserve">Se va completa celula B17 cu anul depunerii cererii finantare. Data introdusa in celula trebuie sa fie in formatul yyyy. </t>
  </si>
  <si>
    <t>Se va completa celula B19 cu numarul de luni estimat pentru realizarea activitatilor proiectului.</t>
  </si>
  <si>
    <t>Alte active necorporale</t>
  </si>
  <si>
    <t>Completați proiectia financiara privind costurile investitiei pe anii de implementare (an 1…5), in functie de perioada de implementare a proiectului.
Coloana "Total ani" verifica suma costurilor anuale cu costul total al investitiei, conform bugetului. Mesajul "Eroare!" se va afisa daca suma valorilor aferente anilor 1...4 nu este egala cu valoarea din buget a respectivului cost (coloana "Buget cerere")</t>
  </si>
  <si>
    <t>APELUL DE PROIECTE:  PR SV/MRJ/4/2.8/2023</t>
  </si>
  <si>
    <t>ECHIPAMENTE/DOTĂRI/ ACTIVE CORPORALE</t>
  </si>
  <si>
    <t>1.1. Obţinerea terenului</t>
  </si>
  <si>
    <r>
      <t xml:space="preserve">În limita a 10% din valoarea totala eligibila a proiectului.                                                                                     </t>
    </r>
    <r>
      <rPr>
        <sz val="9"/>
        <rFont val="Calibri"/>
        <family val="2"/>
        <charset val="238"/>
        <scheme val="minor"/>
      </rPr>
      <t>Costul de achiziție al terenului este eligibil dacă sunt îndeplinite condițiile prevăzute la art. 2 din HG nr. 873/2022, precum și următoarele condiții specifice:
a)	se încadrează în limitele prevăzute la art. 64 alin. (1) lit. (b) din Regulamentul (UE) 2021/1.060, cu luarea în considerare a prevederilor care vizează operațiunile referitoare la conservarea mediului;
b)	operațiunea nu beneficiază de finanțare din Fondul social european Plus, în aplicarea art. 16 alin. (1) din Regulamentul (UE) 2021/1057, cu excepția cazurilor în care se aplică dispozițiile art. 25 alin. (2) din Regulamentul (UE) 2021/1.060;
c)	costul de achiziție al terenului este certificat de un evaluator, independent de beneficiarul operațiunii și autorizat, potrivit prevederilor Ordonanței Guvernului nr. 24/2011 privind unele măsuri în domeniul evaluării bunurilor, aprobată cu modificări prin Legea nr. 99/2013, cu modificările și completările ulterioare, care să confirme că prețul acestuia nu excedează valoarea de piață, luând în calcul caracteristicile tehnice ale imobilului.</t>
    </r>
  </si>
  <si>
    <t>LUCRĂRI</t>
  </si>
  <si>
    <t>1.2. Amenajarea terenului</t>
  </si>
  <si>
    <t>1.3. Amenajări pentru protecţia mediului şi aducerea terenului la starea iniţială</t>
  </si>
  <si>
    <t>1.3. Amenajări pentru protecţia mediului şi aducerea terenului la starea iniţială -cuprinde cheltuielile efectuate pentru lucrări şi acţiuni de protecţia mediului, inclusiv pentru refacerea cadrului natural după terminarea lucrărilor, de exemplu:
a) plantare de copaci;
b) reamenajare spaţii verzi;
c) lucrări/acţiuni pentru protecţia mediului.</t>
  </si>
  <si>
    <t>1.4. Cheltuieli pentru relocarea/protecţia utilităţilor</t>
  </si>
  <si>
    <t>Cheltuieli pt asigurarea utilităţilor necesare obiectivului de investiții</t>
  </si>
  <si>
    <r>
      <t>1.4. Cheltuieli pentru relocarea/protecţia utilităţilor (</t>
    </r>
    <r>
      <rPr>
        <b/>
        <sz val="9"/>
        <rFont val="Calibri"/>
        <family val="2"/>
        <charset val="238"/>
        <scheme val="minor"/>
      </rPr>
      <t>devieri reţele de utilităţi din amplasament)</t>
    </r>
    <r>
      <rPr>
        <sz val="9"/>
        <rFont val="Calibri"/>
        <family val="2"/>
        <scheme val="minor"/>
      </rPr>
      <t>, precum: 
- apă, canal, energie electrică, gaz, telecomunicații etc 
- inclusiv cheltuielile de relocare realizate în baza contractelor încheiate cu distribuitorii de utilități publice, în conformitate cu legislația specifică în vigoare</t>
    </r>
  </si>
  <si>
    <t>2. Cheltuieli pentru asigurarea utilităţilor necesare obiectivului de investiţii</t>
  </si>
  <si>
    <t>Cap. 2 - Cheltuieli pentru asigurarea utilităţilor necesare obiectivului de investiții</t>
  </si>
  <si>
    <r>
      <t xml:space="preserve"> </t>
    </r>
    <r>
      <rPr>
        <sz val="9"/>
        <rFont val="Calibri"/>
        <family val="2"/>
        <charset val="238"/>
        <scheme val="minor"/>
      </rPr>
      <t>Cheltuielile pentru asigurarea devierii utilităţilor includ cheltuielile cu lucrările efectuate pe amplasament pentru asigurarea devierii utilităţilor publice</t>
    </r>
    <r>
      <rPr>
        <b/>
        <sz val="9"/>
        <rFont val="Calibri"/>
        <family val="2"/>
        <scheme val="minor"/>
      </rPr>
      <t>, și nu pot acoperi cheltuieli de introducere sau modernizare a utilităților aflate în zona supusă intervenţiei.</t>
    </r>
  </si>
  <si>
    <t>Cheltuielile din această categorie sunt eligibile doar dacă presupun branșamente/ racordări la rețelele publice de utilități aflate pe domeniul public. Branșamentul/racordul se realizează pe distanța cea mai scurtă de la rețeaua publică la locul de consum. 
Cheltuielile din aceasta categorie nu sunt eligibile dacă presupun lucrări de extindere la rețelele publice de utilități.</t>
  </si>
  <si>
    <t>Cap.3 - Cheltuieli pentru proiectare şi asistenţă tehnică, include</t>
  </si>
  <si>
    <t>CAPITOLUL 3 Cheltuieli pentru proiectare şi asistenţă tehnică</t>
  </si>
  <si>
    <t>SERVICII</t>
  </si>
  <si>
    <t>3.1.1.</t>
  </si>
  <si>
    <t>3.1.2.</t>
  </si>
  <si>
    <t>3.1.3.</t>
  </si>
  <si>
    <t xml:space="preserve">3.2. </t>
  </si>
  <si>
    <t>3.2. Documentaţii-suport şi cheltuieli pentru obţinerea de avize, acorduri şi autorizaţii</t>
  </si>
  <si>
    <t xml:space="preserve">3.2. Documentaţii-suport şi cheltuieli pentru obţinerea de avize, acorduri şi autorizaţii
</t>
  </si>
  <si>
    <r>
      <rPr>
        <b/>
        <sz val="9"/>
        <rFont val="Calibri"/>
        <family val="2"/>
        <charset val="238"/>
        <scheme val="minor"/>
      </rPr>
      <t>3.1. Studii</t>
    </r>
    <r>
      <rPr>
        <sz val="9"/>
        <rFont val="Calibri"/>
        <family val="2"/>
        <scheme val="minor"/>
      </rPr>
      <t>, cuprinde cheltuielile pentru:                                                                                                                                                                                                                                                                    3.1.1. studii de teren: studii geotehnice, geologice, hidrologice, hidrogeotehnice, fotogrammetrice, topografice şi de stabilitate ale terenului pe care se amplasează obiectivul de investiţie;
3.1.2. raport privind impactul asupra mediului;
3.1.3. studii de specialitate necesare în funcţie de specificul investiţiei.</t>
    </r>
  </si>
  <si>
    <t>Expertizare tehnică</t>
  </si>
  <si>
    <t>3.3. Expertizare tehnică</t>
  </si>
  <si>
    <t>3.5.</t>
  </si>
  <si>
    <t>3.5.3</t>
  </si>
  <si>
    <t>3.5.4.</t>
  </si>
  <si>
    <t>3.1.1. Studii de teren                          3.1.2. Raport privind impactul asupra mediului                                     3.1.3. Alte studii specifice</t>
  </si>
  <si>
    <t>3.5.5.</t>
  </si>
  <si>
    <t>3.5.6</t>
  </si>
  <si>
    <t>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t>
  </si>
  <si>
    <r>
      <t xml:space="preserve">3.5. </t>
    </r>
    <r>
      <rPr>
        <b/>
        <sz val="9"/>
        <rFont val="Calibri"/>
        <family val="2"/>
        <charset val="238"/>
        <scheme val="minor"/>
      </rPr>
      <t>Proiectare</t>
    </r>
    <r>
      <rPr>
        <sz val="9"/>
        <rFont val="Calibri"/>
        <family val="2"/>
        <scheme val="minor"/>
      </rPr>
      <t>, cuprinde cheltuielile pentru:    
3.5.3 studiu de fezabilitate/documentaţie de avizare a lucrărilor de intervenţii şi deviz general;
3.5.4  documentaţiile tehnice necesare în vederea obţinerii avizelor/acordurilor/autorizaţiilor;
3.5.5.verificarea tehnică de calitate a proiectului tehnic şi a detaliilor de execuţie;
3.5.6. proiect tehnic şi detalii de execuţie.</t>
    </r>
  </si>
  <si>
    <t xml:space="preserve">3.6. </t>
  </si>
  <si>
    <t>Organizarea procedurilor de achiziţie</t>
  </si>
  <si>
    <t>3.6. Organizarea procedurilor de achiziţie</t>
  </si>
  <si>
    <r>
      <rPr>
        <b/>
        <sz val="9"/>
        <rFont val="Calibri"/>
        <family val="2"/>
        <charset val="238"/>
        <scheme val="minor"/>
      </rPr>
      <t xml:space="preserve"> 3.6. Organizarea procedurilor de achiziţie, </t>
    </r>
    <r>
      <rPr>
        <sz val="9"/>
        <rFont val="Calibri"/>
        <family val="2"/>
        <charset val="238"/>
        <scheme val="minor"/>
      </rPr>
      <t xml:space="preserve"> cuprinde cheltuieli aferente organizării şi derulării procedurilor de achiziţii publice:
a) cheltuieli aferente întocmirii documentaţiei de atribuire şi multiplicării acesteia (exclusiv cele cumpărate de ofertanţi);
b) cheltuieli cu onorariile, transportul, cazarea şi diurna membrilor desemnaţi în comisiile de evaluare;
c) anunţuri de intenţie, de participare şi de atribuire a contractelor, corespondenţă prin poştă, fax, poştă electronică în legătură cu procedurile de achiziţie publică;
d) cheltuieli aferente organizării şi derulării procedurilor de achiziţii publice.</t>
    </r>
  </si>
  <si>
    <t>3.7.</t>
  </si>
  <si>
    <t>Managementul de proiect pentru obiectivul de investiţii</t>
  </si>
  <si>
    <t>3.7.1</t>
  </si>
  <si>
    <t>3.8.</t>
  </si>
  <si>
    <t>3.7.1. Managementul de proiect pentru obiectivul de investiţii</t>
  </si>
  <si>
    <t>3.8.1</t>
  </si>
  <si>
    <t>3.8.1.1</t>
  </si>
  <si>
    <t>Asistenţă tehnică din partea proiectantului pe perioada de execuţie a lucrărilor</t>
  </si>
  <si>
    <t>3.8.1.2</t>
  </si>
  <si>
    <t>Asistenţă tehnică din partea proiectantului pentru participarea proiectantului la fazele incluse în programul de control al lucrărilor de execuţie, avizat de către Inspectoratul de Stat în Construcţii</t>
  </si>
  <si>
    <t>3.8.2</t>
  </si>
  <si>
    <t>Cap. 4 -  Cheltuieli pentru investiţia de bază</t>
  </si>
  <si>
    <t>CAPITOLUL 4 Cheltuieli pentru investiţia de bază</t>
  </si>
  <si>
    <t> TOTAL CAPITOL 3</t>
  </si>
  <si>
    <t>4.1. Construcţii şi instalaţii</t>
  </si>
  <si>
    <t>4.2 Montaj utilaje, echipamente tehnologice şi funcţionale</t>
  </si>
  <si>
    <t>4.2 Montaj utilaje echipamente tehnologice şi funcţionale</t>
  </si>
  <si>
    <t>4.3. Utilaje, echipamente tehnologice şi funcţionale care necesită montaj</t>
  </si>
  <si>
    <t>4.4.</t>
  </si>
  <si>
    <t>4.4. Utilaje, echipamente tehnologice şi funcţionale care nu necesită montaj şi echipamente de transport</t>
  </si>
  <si>
    <t>4.4. Utilaje fără montaj şi echipamente de transport</t>
  </si>
  <si>
    <r>
      <t xml:space="preserve">Cuprinde cheltuielile aferente montajului utilajelor tehnologice şi al utilajelor incluse în instalaţiile funcţionale, inclusiv reţelele aferente necesare funcţionării acestora. </t>
    </r>
    <r>
      <rPr>
        <sz val="9"/>
        <rFont val="Calibri"/>
        <family val="2"/>
        <charset val="238"/>
        <scheme val="minor"/>
      </rPr>
      <t>Cheltuielile se desfăşoară pe obiecte de construcție .</t>
    </r>
  </si>
  <si>
    <r>
      <t xml:space="preserve">Cuprinde cheltuielile pentru achiziționarea:                                                                                       •Utilaje, echipamente tehnologice şi funcţionale care nu necesită montaj şi echipamente de transport, se includ cheltuieli precum:achiziţionarea utilajelor şi echipamentelor care nu necesită montaj, precum şi a echipamentelor de transport, inclusiv tehnologic.                                                                                                                                                                  • Mijloace de transport public local cu emisii zero: tramvaie, troleibuze, autobuze/microbuze electrice.
</t>
    </r>
    <r>
      <rPr>
        <sz val="9"/>
        <rFont val="Calibri"/>
        <family val="2"/>
        <charset val="238"/>
        <scheme val="minor"/>
      </rPr>
      <t>Cheltuielile se desfăşoară pe obiecte de construcție .</t>
    </r>
  </si>
  <si>
    <t>4.5.</t>
  </si>
  <si>
    <t>4.5. Dotări</t>
  </si>
  <si>
    <t xml:space="preserve">4.5.  Dotări
</t>
  </si>
  <si>
    <r>
      <t xml:space="preserve">Cuprinde cheltuielile pentru achiziţionarea utilajelor şi echipamentelor tehnologice, precum şi a celor incluse în instalaţiile funcţionale. 
</t>
    </r>
    <r>
      <rPr>
        <sz val="9"/>
        <rFont val="Calibri"/>
        <family val="2"/>
        <charset val="238"/>
        <scheme val="minor"/>
      </rPr>
      <t>Cheltuielile se desfăşoară pe obiecte de construcție .</t>
    </r>
  </si>
  <si>
    <t>Cuprinde cheltuieli pentru procurarea de bunuri care intră în categoria mijloacelor fixe sau obiectelor de inventar, precum:                                                                                                                     • Biciclete și biciclete electrice                                                                                                                        
• Dotare cu echipamente aferente sistemelor de supraveghere video, STI (managementul traficului, e-ticketing etc.), iluminat etc.
• Dotări interioare (instalaţii, echipamente şi dotări pentru asigurarea condiţiilor de climatizare, siguranţă la foc, antiefracţie);
• Dotare cu mobilier urban ( coșuri de gunoi, suporturi biciclete etc);</t>
  </si>
  <si>
    <t>4.6.</t>
  </si>
  <si>
    <t>CHELTUIELI CU ACTIVE NECORPORALE</t>
  </si>
  <si>
    <t>4.6. Active necorporale</t>
  </si>
  <si>
    <t xml:space="preserve">4.6.  Active necorporale 
- Sunt incluse cheltuieli aferente activelor necorporale necesare proiectului aferente cheltuielilor eligibile menţionate în secţiunea 5.2.2 din ghid, respectiv a softurilor specializate necesare, dacă sunt achiziţionate separat de echipamentele aferente, după caz..     </t>
  </si>
  <si>
    <t>CAPITOLUL 5 Alte cheltuieli</t>
  </si>
  <si>
    <t>5.1.1.</t>
  </si>
  <si>
    <t xml:space="preserve">5.1.2. </t>
  </si>
  <si>
    <t xml:space="preserve">5.1.1. Lucrări de construcţii şi instalaţii aferente organizării de şantier                                                          5.1.2. Cheltuieli conexe organizării şantierului                        </t>
  </si>
  <si>
    <t>Cap. 5- Alte cheltuieli</t>
  </si>
  <si>
    <r>
      <rPr>
        <b/>
        <sz val="9"/>
        <rFont val="Calibri"/>
        <family val="2"/>
        <charset val="238"/>
        <scheme val="minor"/>
      </rPr>
      <t>5.1. Organizare de şantier</t>
    </r>
    <r>
      <rPr>
        <sz val="9"/>
        <rFont val="Calibri"/>
        <family val="2"/>
        <scheme val="minor"/>
      </rPr>
      <t xml:space="preserve">
5</t>
    </r>
    <r>
      <rPr>
        <b/>
        <sz val="9"/>
        <rFont val="Calibri"/>
        <family val="2"/>
        <scheme val="minor"/>
      </rPr>
      <t>.1.1. Lucrări de construcţii şi instalaţii aferente organizării de şantier, cuprinde cheltuieli aferente realizării unor construcţii provizorii sau amenajări în construcţii existente, precum şi cheltuieli de desfiinţare a organizării de şantier:</t>
    </r>
    <r>
      <rPr>
        <sz val="9"/>
        <rFont val="Calibri"/>
        <family val="2"/>
        <scheme val="minor"/>
      </rPr>
      <t xml:space="preserve">
a) vestiare/barăci/spaţii de lucru pentru personalul din şantier, inclusiv închiriere;
b) platforme tehnologice/dezafectarea platformelor tehnologice;
c) grupuri sanitare, inclusiv închiriere;
d) rampe de spălare auto;
e) depozite pentru materiale;
f) fundaţii pentru macarale;
g) reţele electrice de iluminat şi forţă;
h) căi de acces;
i) branşamente/racorduri la utilităţi;
j) împrejmuiri;
k) panouri de prezentare;
l) pichete de incendiu;
m) cheltuieli pentru desfiinţarea organizării de şantier, inclusiv cheltuielile necesare readucerii terenurilor ocupate la starea lor iniţială, la terminarea execuţiei lucrărilor de investiţii, cu excepţia cheltuielilor aferente pct. 1.3 "Amenajări pentru protecţia mediului şi aducerea la starea iniţială" din structura devizului general;                                                                                             </t>
    </r>
    <r>
      <rPr>
        <b/>
        <sz val="9"/>
        <rFont val="Calibri"/>
        <family val="2"/>
        <charset val="238"/>
        <scheme val="minor"/>
      </rPr>
      <t>5.1.2. Cheltuieli conexe organizării de şantier</t>
    </r>
    <r>
      <rPr>
        <sz val="9"/>
        <rFont val="Calibri"/>
        <family val="2"/>
        <scheme val="minor"/>
      </rPr>
      <t>, cuprinde cheltuielile pentru:
a) obţinerea autorizaţiei de construire/desfiinţare aferente lucrărilor de organizare de şantier;
b) taxe de amplasament;
c) închirieri semne de circulaţie;
d) întreruperea temporară a reţelelor de transport sau distribuţie de apă, canalizare, agent termic, energie electrică, gaze naturale, a circulaţiei rutiere, feroviare, navale sau aeriene;
e) contractele de asistenţă cu poliţia rutieră;
f) contracte temporare cu furnizorul de energie electrică, cu furnizorul de apă şi cu unităţi de salubrizare;
g) taxe depozit ecologic;
h) taxe locale;
i) chirii pentru ocuparea temporară a domeniului public;
j) cheltuielile necesare readucerii terenurilor ocupate la starea lor iniţială, la terminarea execuţiei lucrărilor de investiţii/intervenţii, operaţiune care constituie obligaţia executanţilor, cu excepţia cheltuielilor aferente pct. 1.3 "Amenajări pentru protecţia mediului şi aducerea la starea iniţială" din structura devizului general;
k) costul energiei electrice şi al apei consumate în incinta organizării de şantier pe durata de execuţie a lucrărilor;
l) paza şantierului;
m) asigurarea pompierului autorizat;
n) cheltuieli privind asigurarea securităţii şi sănătăţii în timpul execuţiei lucrărilor pe şantier.</t>
    </r>
  </si>
  <si>
    <t>5.2.</t>
  </si>
  <si>
    <t>5.2.1.</t>
  </si>
  <si>
    <t>5.2.2.</t>
  </si>
  <si>
    <t>5.2.3.</t>
  </si>
  <si>
    <t>5.2.4.</t>
  </si>
  <si>
    <t>5.2.5.</t>
  </si>
  <si>
    <t>5.3.</t>
  </si>
  <si>
    <t>TAXE</t>
  </si>
  <si>
    <t>5.2. Comisioane, cote, taxe, costul creditului                                                                                          
Sunt incluse cheltuielile pentru: cota aferentă Inspectoratului de Stat în Construcţii pentru controlul calităţii lucrărilor de construcţii, cota aferentă Inspectoratului de Stat în Construcţii pentru controlul statului în amenajarea teritoriului, urbanism şi pentru autorizarea lucrărilor de construcţii, cota aferentă Casei Sociale a Constructorilor, taxe pentru acorduri, avize şi autorizaţia de construire/desfiinţare.</t>
  </si>
  <si>
    <t xml:space="preserve">5.3. Cheltuieli diverse şi neprevăzute                                                                                                                                                         
</t>
  </si>
  <si>
    <t>5.3. Cheltuieli diverse şi neprevăzute</t>
  </si>
  <si>
    <r>
      <t>Se consideră eligibile dacă sunt detaliate corespunzător prin documente justificative şi doar în limita a 10% din valoarea eligibilă a cheltuielilor eligibile</t>
    </r>
    <r>
      <rPr>
        <sz val="9"/>
        <color rgb="FFFF0000"/>
        <rFont val="Calibri"/>
        <family val="2"/>
        <charset val="238"/>
        <scheme val="minor"/>
      </rPr>
      <t xml:space="preserve"> cuprinse la subcapitolul  1.2, 1.3, 1.4, 2 si capitolul 4.</t>
    </r>
    <r>
      <rPr>
        <sz val="9"/>
        <rFont val="Calibri"/>
        <family val="2"/>
        <scheme val="minor"/>
      </rPr>
      <t xml:space="preserve">
Cheltuielile diverse şi neprevăzute vor fi folosite în conformitate cu legislaţia în domeniul achiziţiilor publice ce face referire la modificările contractuale apărute în timpul execuţiei.</t>
    </r>
  </si>
  <si>
    <t>5.4.</t>
  </si>
  <si>
    <t xml:space="preserve"> Cheltuieli cu activitățile obligatorii de informare și publicitate aferente proiectului</t>
  </si>
  <si>
    <t>Cheltuielile de promovare a obiectivului de investiție</t>
  </si>
  <si>
    <t>5.4. Cheltuieli pentru informare şi publicitate</t>
  </si>
  <si>
    <t xml:space="preserve">5.4. Cheltuieli pentru informare şi publicitate 
</t>
  </si>
  <si>
    <t>CAPITOLUL 6 Cheltuieli pentru probe tehnologice şi teste</t>
  </si>
  <si>
    <t xml:space="preserve">Pregătirea personalului de exploatare     </t>
  </si>
  <si>
    <t>6.2</t>
  </si>
  <si>
    <t xml:space="preserve">Probe tehnologice şi teste                </t>
  </si>
  <si>
    <t xml:space="preserve">TOTAL GENERAL </t>
  </si>
  <si>
    <t>din care: C + M (1.2 + 1.3 +1.4 + 2 + 4.1 + 4.2 + 5.1.1)</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</si>
  <si>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</si>
  <si>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7.1.</t>
  </si>
  <si>
    <t>7.2.</t>
  </si>
  <si>
    <t>Total capitol 7</t>
  </si>
  <si>
    <t>TOTAL DEVIZ PROIECT</t>
  </si>
  <si>
    <t>Cheltuieli de consultanță și expertiză în elaborarea P.M.U.D</t>
  </si>
  <si>
    <t>Cheltuieli de consultanță și expertiză pentru delegarea gestiunii  serviciului de transport public de călători , conform prevederilor Regulamentului (CE) nr. 1370/2007</t>
  </si>
  <si>
    <t>Cheltuieli pentru proiectare şi asistenţă tehnică  sunt eligibile cumulat, în limita a 10% din valoarea cheltuielilor eligibile finantate in cadrul capitolul 4 „Cheltuieli pentru investitia de baza</t>
  </si>
  <si>
    <t>5.4.a</t>
  </si>
  <si>
    <t>5.4.b</t>
  </si>
  <si>
    <t xml:space="preserve"> plata serviciilor de consultanţă pentru elaborarea cererii de finanţare și pentru calcularea emisiilor de echivalent CO2 din transport;plata serviciilor de evaluare, efectuate de un expert ANEVAR, în vederea stabilirii valorii terenurilor şi clădirilor achiziționate.</t>
  </si>
  <si>
    <t>3.7.2</t>
  </si>
  <si>
    <t>Audit financiar</t>
  </si>
  <si>
    <t>CAP. 7</t>
  </si>
  <si>
    <t>Sprijin pentru creșterea capacităţii administrative a autorităților și instituţiilor publice</t>
  </si>
  <si>
    <t>TOTAL CAPITOL 7</t>
  </si>
  <si>
    <r>
      <t xml:space="preserve">Construcţii şi instalaţii </t>
    </r>
    <r>
      <rPr>
        <sz val="10"/>
        <color rgb="FF0070C0"/>
        <rFont val="Calibri"/>
        <family val="2"/>
        <charset val="238"/>
      </rPr>
      <t>din care</t>
    </r>
  </si>
  <si>
    <r>
      <t xml:space="preserve">Montaj utilaje echipamente tehnologice şi funcţionale </t>
    </r>
    <r>
      <rPr>
        <sz val="10"/>
        <color rgb="FF0070C0"/>
        <rFont val="Calibri"/>
        <family val="2"/>
        <charset val="238"/>
      </rPr>
      <t>din care</t>
    </r>
  </si>
  <si>
    <r>
      <t xml:space="preserve">Utilaje, echipamente tehnologice şi funcţionale care necesită montaj </t>
    </r>
    <r>
      <rPr>
        <sz val="10"/>
        <color rgb="FF0070C0"/>
        <rFont val="Calibri"/>
        <family val="2"/>
        <charset val="238"/>
      </rPr>
      <t>din care</t>
    </r>
  </si>
  <si>
    <t xml:space="preserve"> aferente infrastructurii generale</t>
  </si>
  <si>
    <r>
      <t>Utilaje fără montaj şi echipamente de transport</t>
    </r>
    <r>
      <rPr>
        <sz val="10"/>
        <color rgb="FF0070C0"/>
        <rFont val="Calibri"/>
        <family val="2"/>
        <charset val="238"/>
      </rPr>
      <t xml:space="preserve"> din care</t>
    </r>
  </si>
  <si>
    <r>
      <t xml:space="preserve">Dotări </t>
    </r>
    <r>
      <rPr>
        <sz val="10"/>
        <color rgb="FF0070C0"/>
        <rFont val="Calibri"/>
        <family val="2"/>
        <charset val="238"/>
      </rPr>
      <t>din care</t>
    </r>
  </si>
  <si>
    <r>
      <t xml:space="preserve">Active necorporale </t>
    </r>
    <r>
      <rPr>
        <sz val="10"/>
        <color rgb="FF0070C0"/>
        <rFont val="Calibri"/>
        <family val="2"/>
        <charset val="238"/>
      </rPr>
      <t>din care</t>
    </r>
  </si>
  <si>
    <t>din care aferente infrastructurii generale</t>
  </si>
  <si>
    <t>3.3.</t>
  </si>
  <si>
    <t>3.6.</t>
  </si>
  <si>
    <t>Obiectiv de politica 2-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t>
  </si>
  <si>
    <t>Denumire Prioritate 4: Mobilitate urbană durabilă</t>
  </si>
  <si>
    <t>In cazul parteneriatelor, solicitantul este parteneriatul dintre UAT Municipiul reședință de județ  + …, prin lider-ul de parteneriat</t>
  </si>
  <si>
    <t>B1. Infrastructuri pentru combustibili alternativi, statii/puncte de incarcare pentru mijloacele de transport public</t>
  </si>
  <si>
    <t xml:space="preserve">B2.  Îmbunătățirea stațiilor de transport public existente (tramvai, troleibuz, autobuz) </t>
  </si>
  <si>
    <t>B2.  Realizarea de noi stații și terminale intermodale pentru mijloacele de transport în comun</t>
  </si>
  <si>
    <t>B3.Construirea/modernizarea/reabilitarea depourilor/autobazelor aferente transportului public local/zonal de călători, inclusiv infrastructura tehnică aferentă</t>
  </si>
  <si>
    <t>B4. Realizarea de sisteme de tip park and ride in afara centrelor oraselor, integrate cu transportul public</t>
  </si>
  <si>
    <t>D. Crearea/modernizarea/extinderea traseelor pentru pietoni</t>
  </si>
  <si>
    <t>E. Investiții în infrastructura pentru ciclism, sisteme de închiriere biciclete</t>
  </si>
  <si>
    <t>Infrastructura rutieră generală (partea carosabilă utilizată pentru transportul autoturismelor, ca parte a activităţii de reconfigurare/configurare a străzilor urbane cu benzi dedicate)</t>
  </si>
  <si>
    <r>
      <t xml:space="preserve">                                                                                                                                                                                                     Cuprinde cheltuielile cu lucrările de construcții necesare realizării investițiilor:
I. Dezvoltarea si optimizarea sistemelor de transport public
II. Sprijinirea infrastructurilor pentru moduri de transport active (nemotorizate)
III. Alte activități complementare
Lista investițiilor se regăsește în cadrul capitolului 5.2.2. Activități eligibile din Ghidul solicitantului.
Notă:
</t>
    </r>
    <r>
      <rPr>
        <b/>
        <sz val="9"/>
        <rFont val="Calibri"/>
        <family val="2"/>
        <charset val="238"/>
        <scheme val="minor"/>
      </rPr>
      <t>Cheltuielile aferente investițiilor care  vizează infrastructura rutieră generală</t>
    </r>
    <r>
      <rPr>
        <sz val="9"/>
        <rFont val="Calibri"/>
        <family val="2"/>
        <scheme val="minor"/>
      </rPr>
      <t xml:space="preserve"> (partea carosabilă utilizată pentru transportul autoturismelor, ca parte a activităţii de reconfigurare/configurare a străzilor urbane cu benzi dedicate)</t>
    </r>
    <r>
      <rPr>
        <b/>
        <sz val="9"/>
        <rFont val="Calibri"/>
        <family val="2"/>
        <charset val="238"/>
        <scheme val="minor"/>
      </rPr>
      <t xml:space="preserve"> din cadrul activității B5.b</t>
    </r>
    <r>
      <rPr>
        <sz val="9"/>
        <rFont val="Calibri"/>
        <family val="2"/>
        <scheme val="minor"/>
      </rPr>
      <t xml:space="preserve">. Construirea/modernizarea/reabilitarea/extinderea/reconfigurarea de benzi dedicate transportului public    sunt eligibile în procent de maximum </t>
    </r>
    <r>
      <rPr>
        <b/>
        <sz val="9"/>
        <rFont val="Calibri"/>
        <family val="2"/>
        <charset val="238"/>
        <scheme val="minor"/>
      </rPr>
      <t>15%</t>
    </r>
    <r>
      <rPr>
        <sz val="9"/>
        <rFont val="Calibri"/>
        <family val="2"/>
        <scheme val="minor"/>
      </rPr>
      <t xml:space="preserve"> din totalul cheltuielilor eligibile ale proiectului.</t>
    </r>
  </si>
  <si>
    <t>B5.a Construirea/modernizarea/extinderea rețelei de troleibuz</t>
  </si>
  <si>
    <t>B5.b. Construirea/modernizarea/reabilitarea/extinderea/reconfigurarea de benzi dedicate transportului public</t>
  </si>
  <si>
    <t>C1. Crearea/extinderea/modernizarea sistemelor de bilete integrate pentru călători („e-bilete”  sau „e-ticketing”)</t>
  </si>
  <si>
    <t>C2. Crearea/modernizarea/extinderea sistemelor de management al traficului, inclusiv a sistemului de monitorizare video, precum și a altor sisteme de transport inteligente (STI)</t>
  </si>
  <si>
    <t xml:space="preserve">G. Activități auxiliare </t>
  </si>
  <si>
    <t>Denumire Obiectiv specific 2.8. : Promovarea mobilității urbane multimodale sustenabile, ca parte a tranziției către o economie cu zero emisii de dioxid de carbon</t>
  </si>
  <si>
    <t>aferente utilităților</t>
  </si>
  <si>
    <t>A.a. Achiziționarea de material rulant (tramvaie)</t>
  </si>
  <si>
    <t>A.b.Achiziționarea de troleibuze</t>
  </si>
  <si>
    <t>A.c. Achiziționarea de autobuze/microbuze</t>
  </si>
  <si>
    <t>lucrări pentru utilități publice situate doar în corpul acelor străzi urbane, piste pentru biciclete şi/sau zone/trasee pietonale, ce fac obiectul activităţilor eligibile ale proiectului pentru construirea/ extinderea/ modernizarea/reabilitarea reţelelor sistemelor de alimentare cu apă, de canalizare a apelor uzate şi a apelor pluviale, etc., precum şi a canalelor tehnice pentru reţele sau necesare pentru funcționarea autobazelor, depourilor, etc.</t>
  </si>
  <si>
    <r>
      <rPr>
        <b/>
        <sz val="9"/>
        <rFont val="Calibri"/>
        <family val="2"/>
        <charset val="238"/>
        <scheme val="minor"/>
      </rPr>
      <t>Cheltuieli cu activitățile obligatorii de informare și publicitate</t>
    </r>
    <r>
      <rPr>
        <sz val="9"/>
        <rFont val="Calibri"/>
        <family val="2"/>
        <scheme val="minor"/>
      </rPr>
      <t xml:space="preserve"> aferente proiectului  sunt eligibile în conformitate cu prevederile contractului de finanţare, </t>
    </r>
    <r>
      <rPr>
        <sz val="9"/>
        <color rgb="FFFF0000"/>
        <rFont val="Calibri"/>
        <family val="2"/>
        <charset val="238"/>
        <scheme val="minor"/>
      </rPr>
      <t>în limita maximum 15.000 lei/proiect.</t>
    </r>
    <r>
      <rPr>
        <sz val="9"/>
        <rFont val="Calibri"/>
        <family val="2"/>
        <scheme val="minor"/>
      </rPr>
      <t xml:space="preserve">În cadrul acestui apel cheltuielile obligatorii cu informarea și publicitatea sunt următoarele: 
- anunț de începere / finalizare a proiectului
- panouri temporare 
- placă permanentă
- autocolante.                                                                                                                                                               </t>
    </r>
    <r>
      <rPr>
        <b/>
        <sz val="9"/>
        <rFont val="Calibri"/>
        <family val="2"/>
        <charset val="238"/>
        <scheme val="minor"/>
      </rPr>
      <t>Cheltuieli de promovare a obiectivului de investiţie</t>
    </r>
    <r>
      <rPr>
        <sz val="9"/>
        <rFont val="Calibri"/>
        <family val="2"/>
        <scheme val="minor"/>
      </rPr>
      <t xml:space="preserve"> finanţat 
Ȋn această sub-categorie sunt incluse cheltuieli aferente materialelor şi acţiunilor de promovare a activităților proiectului și de conştientizare a populaţiei cu privire la avantajele/beneficiile utilizării serviciului de transportul public local de călători şi/sau a modurilor nemotorizate de transport, în funcție de activitățile proiectului, în limita a maximum </t>
    </r>
    <r>
      <rPr>
        <b/>
        <sz val="9"/>
        <rFont val="Calibri"/>
        <family val="2"/>
        <charset val="238"/>
        <scheme val="minor"/>
      </rPr>
      <t xml:space="preserve"> 100.000</t>
    </r>
    <r>
      <rPr>
        <sz val="9"/>
        <rFont val="Calibri"/>
        <family val="2"/>
        <scheme val="minor"/>
      </rPr>
      <t xml:space="preserve">  </t>
    </r>
    <r>
      <rPr>
        <sz val="9"/>
        <color rgb="FFFF0000"/>
        <rFont val="Calibri"/>
        <family val="2"/>
        <charset val="238"/>
        <scheme val="minor"/>
      </rPr>
      <t>lei/proiect.</t>
    </r>
    <r>
      <rPr>
        <sz val="9"/>
        <rFont val="Calibri"/>
        <family val="2"/>
        <scheme val="minor"/>
      </rPr>
      <t xml:space="preserve"> Astfel, în scopul enunţat pot fi eligibile cheltuielile cu: afișe, bannere, spoturi audio și video (inclusiv pentru difuzarea acestora), broşuri, pliante, de exemplu, pentru învăţarea utilizării anumitor componente de „e-ticketing” sau a facilităţilor pentru persoane cu mobilitate redusă, hărţi cu trasee de transport public/moduri nemotorizate de transport.
                                                                                                                                                               </t>
    </r>
  </si>
  <si>
    <r>
      <t xml:space="preserve">Cheltuieli de consultanță și expertiză în elaborarea P.M.U.D </t>
    </r>
    <r>
      <rPr>
        <b/>
        <sz val="9"/>
        <rFont val="Calibri"/>
        <family val="2"/>
      </rPr>
      <t>în limita 15.000 euro</t>
    </r>
  </si>
  <si>
    <r>
      <t>Cheltuieli de consultanță și expertiză pentru delegarea gestiunii  serviciului de transport public de călători , conform prevederilor Regulamentului (CE) nr. 1370/2007</t>
    </r>
    <r>
      <rPr>
        <b/>
        <sz val="9"/>
        <rFont val="Calibri"/>
        <family val="2"/>
      </rPr>
      <t xml:space="preserve"> în limita </t>
    </r>
    <r>
      <rPr>
        <sz val="9"/>
        <rFont val="Calibri"/>
        <family val="2"/>
      </rPr>
      <t>a 2% din valoarea eligibila totala a unui singur proiect propus</t>
    </r>
  </si>
  <si>
    <t>1.2. Amenajarea terenului. Se includ cheltuielile efectuate la începutul lucrărilor, exclusiv cele aferente lucrărilor pentru investiția de bază, precum: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</si>
  <si>
    <t>3.4.</t>
  </si>
  <si>
    <t>Certificarea performanţei energetice şi auditul energetic al clădirilor</t>
  </si>
  <si>
    <t>3.4.Certificarea performanţei energetice şi auditul energetic al clădirilor</t>
  </si>
  <si>
    <t xml:space="preserve">Cheltuieli pentru consultanță și expertiză pentru elaborare P.M.U.D </t>
  </si>
  <si>
    <t>Alte cheltuieli de consolidare a capacității administrative</t>
  </si>
  <si>
    <t>3.8.3</t>
  </si>
  <si>
    <t>coordonator în materie de Securitate și sănătate - conform HG 300/2006, cu modificarile si completarile ulterioare</t>
  </si>
  <si>
    <r>
      <t xml:space="preserve">3.8  </t>
    </r>
    <r>
      <rPr>
        <b/>
        <sz val="9"/>
        <rFont val="Calibri"/>
        <family val="2"/>
        <charset val="238"/>
        <scheme val="minor"/>
      </rPr>
      <t>Asistenţă tehnică</t>
    </r>
    <r>
      <rPr>
        <sz val="9"/>
        <rFont val="Calibri"/>
        <family val="2"/>
        <scheme val="minor"/>
      </rPr>
      <t xml:space="preserve">, cuprinde cheltuielile efectuate pentru:  
- asistenţă tehnică din partea proiectantului: pe perioada de execuţie a lucrărilor; pentru participarea proiectantului la fazele incluse în programul de control al lucrărilor de execuţie, avizat de către Inspectoratul de Stat în Construcţii;
- dirigenţie de şantier, asigurată de personal tehnic de specialitate, autorizat                               coordonator în materie de Securitate și sănătate conform  HG 300/2006 privind cerințele minime de securitate și sănătate pentru șantierele temporare sau mobile, cu modificările și completările ulterioare. </t>
    </r>
  </si>
  <si>
    <t>CAPITOLUL 7 Cheltuieli aferente marjei de buget și pentru constiuirea rezervei de implementare pentru ajustarea de preț</t>
  </si>
  <si>
    <t xml:space="preserve">Cheltuieli aferente marjei de buget </t>
  </si>
  <si>
    <t>Cheltuieli pentru constiuirea rezervei de implementare pentru ajustarea de preț</t>
  </si>
  <si>
    <t>CAPITOLUL 8 Sprijin pentru creșterea capacităţii administrative a autorităților și instituţiilor publice</t>
  </si>
  <si>
    <t>8.1.</t>
  </si>
  <si>
    <t>8.2.</t>
  </si>
  <si>
    <t>Total capitol 8</t>
  </si>
  <si>
    <t>CAP. 8</t>
  </si>
  <si>
    <t>TOTAL CAPITOL 8</t>
  </si>
  <si>
    <t>7.2 Cheltuieli pentru constiuirea rezervei de implementare pentru ajustarea de preț</t>
  </si>
  <si>
    <t>8.1. Cheltuieli de consultanță și expertiză în elaborarea P.M.U.D</t>
  </si>
  <si>
    <t>8.2.Cheltuieli de consultanță și expertiză pentru delegarea gestiunii  serviciului de transport public de călători , conform prevederilor Regulamentului (CE) nr. 1370/2007</t>
  </si>
  <si>
    <t xml:space="preserve">7.1 Cheltuieli aferente marjei de buget </t>
  </si>
  <si>
    <t>3.8.1. Asistenţă tehnică din partea proiectantului
3.8.2. Dirigenţie de şantier/supervizare
3.8.3.coordonator în materie de Securitate și sănătate</t>
  </si>
  <si>
    <t>7.1</t>
  </si>
  <si>
    <t>7.2</t>
  </si>
  <si>
    <t>Cheltuieli aferente marjei de buget și pentru constiuirea rezervei de implementare pentru ajustarea de preț</t>
  </si>
  <si>
    <t>Marja de buget</t>
  </si>
  <si>
    <t xml:space="preserve">Rezerva de implementare </t>
  </si>
  <si>
    <r>
      <t xml:space="preserve">Pentru marja de buget (subcapitolul 7.1. din devizul general), valoarea eligibila in bugetul proiectului se va calcula ca fiind maxim 10 % din valoarea totala eligibila a proiectului, excluzand valoarea cheltuielilor eligibile pentru marja de buget si valoarea cheltuielilor eligibile pentru rezerva de implementare. </t>
    </r>
    <r>
      <rPr>
        <b/>
        <sz val="9"/>
        <rFont val="Calibri"/>
        <family val="2"/>
        <scheme val="minor"/>
      </rPr>
      <t>Această cheltuială este eligibilă doar pentru proiectele depuse la nivel de SF/ DALI</t>
    </r>
    <r>
      <rPr>
        <sz val="9"/>
        <rFont val="Calibri"/>
        <family val="2"/>
        <charset val="238"/>
        <scheme val="minor"/>
      </rPr>
      <t xml:space="preserve">. </t>
    </r>
    <r>
      <rPr>
        <b/>
        <sz val="9"/>
        <rFont val="Calibri"/>
        <family val="2"/>
        <scheme val="minor"/>
      </rPr>
      <t>Vor fi finantate exclusiv  diferenţe de costuri determinate de lucrările care pot apărea pe parcursul elaborarii proiectului tehnic ca urmare a completării sau optimizării soluţiilor tehnice stabilite la fazele anterioare (SF/ DALI).</t>
    </r>
  </si>
  <si>
    <r>
      <t xml:space="preserve">Pentru rezerva de implementare pentru ajustarea de preț (subcapitolul 7.2. din devizul general), valoarea eligibila in bugetul proiectului se va calcula ca fiind maxim 15 % din valoarea totala eligibila a proiectului, excluzand valoarea cheltuielilor eligibile pentru marja de buget si valoarea cheltuielilor eligibile pentru rezerva de implementare. </t>
    </r>
    <r>
      <rPr>
        <b/>
        <sz val="9"/>
        <rFont val="Calibri"/>
        <family val="2"/>
      </rPr>
      <t>Vor fi finantate exclusiv ajustarile de pret.</t>
    </r>
  </si>
  <si>
    <t xml:space="preserve"> 2 - Cheltuieli pentru asigurarea utilităţilor necesare obiectivului de investiții                                Ȋn această sub-categorie sunt incluse cheltuieli aferente asigurării cu utilităţile necesare funcţionării obiectivului de investiţie precum: alimentare cu apă, canalizare, alimentare cu gaze naturale, agent termic, energie electrică, telecomunicaţii, drum de acces, care se execută pe amplasamentul obiectivului de investiţie delimitat din punct de vedere juridic, ca aparţinând obiectivului de investiţie, precum şi cheltuielile aferente racordării la reţelele de utilităţi. (De exemplu, pentru parcări de tip "park and ride", staţii capăt de linie etc)</t>
  </si>
  <si>
    <r>
      <rPr>
        <b/>
        <sz val="9"/>
        <color theme="1" tint="4.9989318521683403E-2"/>
        <rFont val="Calibri"/>
        <family val="2"/>
        <scheme val="minor"/>
      </rPr>
      <t>3.7</t>
    </r>
    <r>
      <rPr>
        <sz val="9"/>
        <color theme="1" tint="4.9989318521683403E-2"/>
        <rFont val="Calibri"/>
        <family val="2"/>
        <scheme val="minor"/>
      </rPr>
      <t xml:space="preserve">. </t>
    </r>
    <r>
      <rPr>
        <b/>
        <sz val="9"/>
        <color theme="1" tint="4.9989318521683403E-2"/>
        <rFont val="Calibri"/>
        <family val="2"/>
        <scheme val="minor"/>
      </rPr>
      <t xml:space="preserve"> Consultanţă</t>
    </r>
    <r>
      <rPr>
        <sz val="9"/>
        <color theme="1" tint="4.9989318521683403E-2"/>
        <rFont val="Calibri"/>
        <family val="2"/>
        <scheme val="minor"/>
      </rPr>
      <t xml:space="preserve">
  Sunt incluse cheltuielile efectuate, după caz, pentru:
a) plata serviciilor de consultanţă pentru elaborarea cererii de finanţare și pentru calcularea emisiilor de echivalent CO2 din transport; plata serviciilor de evaluare, efectuate de un expert ANEVAR, în vederea stabilirii valorii terenurilor şi clădirilor achiziționate.
b) plata serviciilor de consultanţă în domeniul managementului proiectului;
   </t>
    </r>
  </si>
  <si>
    <r>
      <rPr>
        <b/>
        <sz val="11"/>
        <color theme="1"/>
        <rFont val="Calibri"/>
        <family val="2"/>
        <scheme val="minor"/>
      </rPr>
      <t>PROGRAM: Programul Regional Sud-Vest Oltenia 2021-2027 
OBIECTIV DE POLITICĂ</t>
    </r>
    <r>
      <rPr>
        <sz val="10"/>
        <rFont val="Calibri"/>
        <family val="2"/>
        <charset val="238"/>
      </rPr>
      <t xml:space="preserve">: 
</t>
    </r>
    <r>
      <rPr>
        <b/>
        <sz val="11"/>
        <color theme="1"/>
        <rFont val="Calibri"/>
        <family val="2"/>
        <scheme val="minor"/>
      </rPr>
      <t xml:space="preserve">PRIORITATE </t>
    </r>
    <r>
      <rPr>
        <sz val="10"/>
        <rFont val="Calibri"/>
        <family val="2"/>
        <charset val="238"/>
      </rPr>
      <t xml:space="preserve">: 
</t>
    </r>
    <r>
      <rPr>
        <b/>
        <sz val="11"/>
        <color theme="1"/>
        <rFont val="Calibri"/>
        <family val="2"/>
        <scheme val="minor"/>
      </rPr>
      <t>OBIECTIV SPECIFIC</t>
    </r>
    <r>
      <rPr>
        <sz val="10"/>
        <rFont val="Calibri"/>
        <family val="2"/>
        <charset val="238"/>
      </rPr>
      <t xml:space="preserve">: 
</t>
    </r>
    <r>
      <rPr>
        <b/>
        <sz val="11"/>
        <color theme="1"/>
        <rFont val="Calibri"/>
        <family val="2"/>
        <scheme val="minor"/>
      </rPr>
      <t>Apel Nr. SMIS</t>
    </r>
  </si>
  <si>
    <t xml:space="preserve">CATEGORIE CHELTUIELI </t>
  </si>
  <si>
    <t>Tip de cheltuiala (directa/ indirecta)</t>
  </si>
  <si>
    <t>TVA, din care</t>
  </si>
  <si>
    <t xml:space="preserve">Total </t>
  </si>
  <si>
    <t>Valoarea eligibilă nerambursabilă  din bugetul național</t>
  </si>
  <si>
    <t xml:space="preserve">Valoare cofinanțare eligibilă  beneficiar </t>
  </si>
  <si>
    <t>3= 4+5+6</t>
  </si>
  <si>
    <t>7=8+9</t>
  </si>
  <si>
    <t>11=3+10</t>
  </si>
  <si>
    <t>1.Pe categorii de cheltuieli</t>
  </si>
  <si>
    <t>1.1. Total cheltuieli Directe</t>
  </si>
  <si>
    <t>1.2. Total cheltuieli Indirecte</t>
  </si>
  <si>
    <t>TOTAL CHELTUIELI care se încadrează în prevederile art. 25 din Regulamentul (UE) nr. 1.060/2021</t>
  </si>
  <si>
    <t>2. Per partener, dacă este cazul</t>
  </si>
  <si>
    <t>2.1. TOTAL Lider de parteneriat:</t>
  </si>
  <si>
    <t>2.2. TOTAL PARTENER 1</t>
  </si>
  <si>
    <t>.....</t>
  </si>
  <si>
    <t>2.n. TOTAL PARTENER x</t>
  </si>
  <si>
    <t xml:space="preserve">Valoare eligibilă al proiectului, incl. TVA eligibil, din care: </t>
  </si>
  <si>
    <t>Valoare totală neeligibil al proiectului, incl. TVA neeligibil</t>
  </si>
  <si>
    <t>Valoare totală  a proiectului</t>
  </si>
  <si>
    <t xml:space="preserve">Valoare eligibilă nerambursabilă din partea fondurilor (UE)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</si>
  <si>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</si>
  <si>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</si>
  <si>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</si>
  <si>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</si>
  <si>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</si>
  <si>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</si>
  <si>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</si>
  <si>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</si>
  <si>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CAP. 1 - 1.1. Obținerea terenului</t>
  </si>
  <si>
    <t>LUCRARI</t>
  </si>
  <si>
    <t>1.2 Amenajarea terenului</t>
  </si>
  <si>
    <t>CAP.1 - 1.2 Amenajarea terenului</t>
  </si>
  <si>
    <t>1.3 Amenajări pentru protecția mediului și aducerea terenului la starea inițială</t>
  </si>
  <si>
    <t>CAP.1 -1.3 Amenajări pentru protecția mediului și aducerea terenului la starea inițială</t>
  </si>
  <si>
    <t>1.4 Cheltuieli pentru relocarea/protecția utilităților</t>
  </si>
  <si>
    <t>CAP.1 - 1.4 Cheltuieli pentru relocarea/protecția utilităților</t>
  </si>
  <si>
    <t>2 - Cheltuieli pentru asigurarea utilităților necesare obiectivului de investiții</t>
  </si>
  <si>
    <t>CAP. 2. Cheltuieli pentru asigurarea utilităților necesare obiectivului de investiții</t>
  </si>
  <si>
    <t>CAP.2 - 2 Cheltuieli pentru asigurarea utilităților necesare obiectivului de investiții</t>
  </si>
  <si>
    <t>3.1.1 Studii de teren</t>
  </si>
  <si>
    <t xml:space="preserve">CAP. 3. Cheltuieli pentru proiectare și asistență tehnică </t>
  </si>
  <si>
    <t>CAP.3 - 3.1.1 Studii de teren</t>
  </si>
  <si>
    <t>3.1.2 Raport privind impactul asupra mediului</t>
  </si>
  <si>
    <t>CAP.3 - 3.1.2 Raport privind impactul asupra mediului</t>
  </si>
  <si>
    <t>3.1.3 Alte studii specifice</t>
  </si>
  <si>
    <t>CAP.3 - 3.1.3 Alte studii specifice</t>
  </si>
  <si>
    <t>3.2 Documentații-suport și cheltuieli pentru obținerea de avize, acorduri și autorizații</t>
  </si>
  <si>
    <t>CAP.3 - 3.2 Documentații-suport și cheltuieli pentru obținerea de avize, acorduri și autorizații</t>
  </si>
  <si>
    <t>3.3 Expertizare tehnică</t>
  </si>
  <si>
    <t>CAP.3 - 3.3 Expertizare tehnică</t>
  </si>
  <si>
    <t>3.4 Certificarea performanței energetice și auditul energetic al clădirilor</t>
  </si>
  <si>
    <t>CAP.3 - 3.4 Certificarea performanței energetice și auditul energetic al clădirilor</t>
  </si>
  <si>
    <t>3.5.1 Tema de proiectare</t>
  </si>
  <si>
    <t>CAP.3 - 3.5.1 Tema de  proiectare</t>
  </si>
  <si>
    <t>3.5.2 Studiu de prefezabilitate</t>
  </si>
  <si>
    <t>CAP.3 - 3.5.2 Studiu de prefezabilitate</t>
  </si>
  <si>
    <t>3.5.3. Studiu de fezabilitate/documentație de avizare a lucrărilor de intervenții și deviz general</t>
  </si>
  <si>
    <t>CAP.3 - 3.5.3 Studiu de fezabilitate/ documentație de avizare a</t>
  </si>
  <si>
    <t>lucrărilor de intervenții și deviz general</t>
  </si>
  <si>
    <t>3.5.4. Documentațiile tehnice necesare în vederea obținerii avizelor/acordurilor/autorizațiilor</t>
  </si>
  <si>
    <t>CAP.3 - 3.5.4. Documentațiile tehnice necesare în vederea obținerii avizelor/acordurilor/autorizațiilor</t>
  </si>
  <si>
    <t>3.5.5. Verificarea tehnică de calitate a proiectului tehnic și a detaliilor de execuție</t>
  </si>
  <si>
    <t>CAP.3 - 3.5.5. Verificarea tehnică de calitate a proiectului tehnic și a detaliilor de execuție</t>
  </si>
  <si>
    <t>3.5.6. Proiect tehnic și detalii de execuție</t>
  </si>
  <si>
    <t>CAP.3 - 3.5.6. Proiect tehnic și detalii de execuție</t>
  </si>
  <si>
    <t>3.6. Organizarea procedurilor de achiziție</t>
  </si>
  <si>
    <t>Cap.3 - 3.6 Organizarea procedurilor de achizitie</t>
  </si>
  <si>
    <t>3.7.1 Managementul de proiect pentru obiectivul de investiții</t>
  </si>
  <si>
    <t>CAP. 3 - 3.7.1  Managementul de proiect pentru obiectivul de investiții</t>
  </si>
  <si>
    <t>3.7.2. Auditul financiar</t>
  </si>
  <si>
    <t>CAP.3 - 3.7.2. Auditul financiar</t>
  </si>
  <si>
    <t>3.8.1. Asistență tehnică din partea proiectantului</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</si>
  <si>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</si>
  <si>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</si>
  <si>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3.8.2. Dirigenție de șantier/supervizare</t>
  </si>
  <si>
    <t>CAP.3 - 3.8.2. Dirigenție de șantier</t>
  </si>
  <si>
    <t>3.8.3.coordonator în materie de Securitate și sănătate</t>
  </si>
  <si>
    <t>4.1 Construcții și instalații</t>
  </si>
  <si>
    <t xml:space="preserve">CAP. 4. Cheltuieli pentru investiția de bază     </t>
  </si>
  <si>
    <t>CAP.4 - 4.1 Construcții și instalații</t>
  </si>
  <si>
    <t>4.1.1 Construcții și instalații - reabilitare termică</t>
  </si>
  <si>
    <t xml:space="preserve">4.1.2 Construcții și instalații - consolidare </t>
  </si>
  <si>
    <t>4.2 Montaj utilaje, echipamente tehnologice și funcționale</t>
  </si>
  <si>
    <t>CAP.4 - 4.2 Montaj utilaje echipamente tehnologice și funcționale</t>
  </si>
  <si>
    <t>4.3 Utilaje, echipamente tehnologice și funcționale care necesită montaj</t>
  </si>
  <si>
    <t>CAP.4 - 4. 3 Utilaje, echipamente tehnologice si funcționale care necesită montaj</t>
  </si>
  <si>
    <t>ECHIPAMENTE / DOTARI / ACTIVE CORPORALE</t>
  </si>
  <si>
    <t>4.4 Utilaje, echipamente tehnologice și funcționale care nu necesită montaj și echipamente de transport</t>
  </si>
  <si>
    <t>CAP.4 - 4.4. Utilaje fără montaj si echipamente de transport</t>
  </si>
  <si>
    <t>4.5 Dotări</t>
  </si>
  <si>
    <t>CAP.4 - 4.5 Dotări</t>
  </si>
  <si>
    <t>4.6 Active necorporale</t>
  </si>
  <si>
    <t>CAP. 4 - 4.6. Active necorporale</t>
  </si>
  <si>
    <t>5.1.1 Lucrări de construcții și instalații aferente organizării de șantier</t>
  </si>
  <si>
    <t>CAP. 5. Alte cheltuieli</t>
  </si>
  <si>
    <t>CAP.5 - 5.1.1. Lucrări de construcții și instalații aferente organizării de șantier</t>
  </si>
  <si>
    <t>5.1.2 Cheltuieli conexe organizării șantierului</t>
  </si>
  <si>
    <t>CAP.5 - 5.1.2 Cheltuieli conexe organizării șantierului</t>
  </si>
  <si>
    <t>5.2.1. Comisioanele și dobânzile aferente creditului băncii finanțatoare</t>
  </si>
  <si>
    <t>CAP.5 - 5.2.1. Comisioanele și dobânzile aferente creditului băncii finanțatoare</t>
  </si>
  <si>
    <t>5.2.2 Cota aferentă ISC pentru controlul calității lucrărilor de construcții</t>
  </si>
  <si>
    <t>CAP.5 - 5.2.2 Cota aferentă ISC pentru controlul calității lucrărilor de construcții</t>
  </si>
  <si>
    <t>5.2.3. Cota aferentă ISC pentru controlul statului în amenajarea teritoriului, urbanism și pentru autorizarea lucrărilor de construcții</t>
  </si>
  <si>
    <t>CAP.5 - 5.2.3. Cota aferentă ISC pentru controlul statului în amenajarea teritoriului, urbanism și pentru autorizarea lucrărilor de construcții</t>
  </si>
  <si>
    <t>5.2.4. Cota aferentă Casei Sociale a Constructorilor - CSC</t>
  </si>
  <si>
    <t>CAP.5 - 5.2.4. Cota aferentă Casei Sociale a Constructorilor - CSC</t>
  </si>
  <si>
    <t>5.2.5. Taxe pentru acorduri, avize conforme și autorizația de construire/desființare</t>
  </si>
  <si>
    <t>CAP.5 - 5.2.5. Taxe pentru acorduri, avize conforme și autorizația de construire/desființare</t>
  </si>
  <si>
    <t>5.3 Cheltuieli diverse și neprevăzute</t>
  </si>
  <si>
    <t>CAP.5 - 5.3 Cheltuieli diverse și neprevăzute</t>
  </si>
  <si>
    <t>5.4 Cheltuieli pentru informare și publicitate</t>
  </si>
  <si>
    <t>CAP.5 - 5.4 Cheltuieli pentru informare și publicitate</t>
  </si>
  <si>
    <t>6.1 Pregătirea personalului de exploatare</t>
  </si>
  <si>
    <t>CAP. 6. - Cheltuieli pentru probe tehnologice și teste</t>
  </si>
  <si>
    <t>CAP.6 - 6.1 Pregătirea personalului de exploatare</t>
  </si>
  <si>
    <t>Cap 7 Cheltuieli aferente marjei de buget și pentru constiuirea rezervei de implementare pentru ajustarea de preț</t>
  </si>
  <si>
    <t xml:space="preserve">CAP 7  - 7.1 Cheltuieli aferente marjei de buget </t>
  </si>
  <si>
    <t>Rezerva de implementare</t>
  </si>
  <si>
    <t>CAP 7 - 7.2 Cheltuieli pentru constiuirea rezervei de implementare pentru ajustarea de preț</t>
  </si>
  <si>
    <t>sheet informativ, a se utiliza in corelarea corecta a cheltuielilor cu devizul general si structura de categorii / subcategorii de cheltuieli din SMIS 2021</t>
  </si>
  <si>
    <t>3- Matricea de corelare BP-DGI</t>
  </si>
  <si>
    <t>In aceasta foaie de calcul se vor introduc toate cheltuielile incluse atat in deviz cat si alte cheltuieli necesare implementarii proiectului pe categorii si subcategorii; se completeaza dor celulele evidentiate cu culoarea bleu</t>
  </si>
  <si>
    <t>4- Calcule buget</t>
  </si>
  <si>
    <t>5 - BUGETUL CERERII DE FINANTARE</t>
  </si>
  <si>
    <t>5-Buget cerere</t>
  </si>
  <si>
    <t>Foaia de lucru 5-Buget_cerere este completată automat pe baza informatiilor din foaia de calcul 4.</t>
  </si>
  <si>
    <t>In aceasta foaie de calcul se regaseste corespondenta dintre categoriile de cheltuieli eligibile in cadrul acestui apel de proiecte si categoriile si subcategoriile de cheltuieli din SMIS2021</t>
  </si>
  <si>
    <t>ATENTIE! Foaia de lucru: Export Smis se completeaza cu informatii extrase din SMIS, după completarea secțiunii Buget proiect din cererea de finantare. Din secțiunea Buget proiect-se apasă butonul EXPORT. După deschiderea excelului, se aseaza cursorul in coltul din dreapta selectand foaia de lucru. Se copiaza si se Lipeste (PASTE) in foaia de lucru Export SMIS</t>
  </si>
  <si>
    <t>8-Export SMIS</t>
  </si>
  <si>
    <t>9- Buget sintetic</t>
  </si>
  <si>
    <t>Bugetul sintetic va fi anexa la contract si se va depune in etapa de contractare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</si>
</sst>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000"/>
    <numFmt numFmtId="166" formatCode="_-* #,##0.00_-;\-* #,##0.00_-;_-* &quot;-&quot;??_-;_-@_-"/>
  </numFmts>
  <fonts count="95"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scheme val="minor"/>
    </font>
    <font>
      <sz val="10"/>
      <name val="Times New Roman"/>
      <family val="1"/>
    </font>
    <font>
      <b/>
      <sz val="10"/>
      <color theme="1"/>
      <name val="Times New Roman"/>
      <family val="1"/>
    </font>
    <font>
      <sz val="10"/>
      <color theme="1"/>
      <name val="Trebuchet MS"/>
      <family val="2"/>
    </font>
    <font>
      <b/>
      <sz val="10"/>
      <color theme="1"/>
      <name val="Trebuchet MS"/>
      <family val="2"/>
    </font>
    <font>
      <sz val="10"/>
      <color theme="1"/>
      <name val="Times New Roman"/>
      <family val="1"/>
    </font>
    <font>
      <sz val="11"/>
      <color theme="1"/>
      <name val="Calibri"/>
      <family val="2"/>
      <charset val="238"/>
      <scheme val="minor"/>
    </font>
    <font>
      <sz val="11"/>
      <color indexed="8"/>
      <name val="Calibri"/>
      <family val="2"/>
    </font>
    <font>
      <b/>
      <sz val="11"/>
      <color theme="1"/>
      <name val="Trebuchet MS"/>
      <family val="2"/>
    </font>
    <font>
      <sz val="10"/>
      <name val="Calibri"/>
      <family val="2"/>
      <charset val="238"/>
    </font>
    <font>
      <sz val="10"/>
      <color theme="1"/>
      <name val="Calibri"/>
      <family val="2"/>
      <charset val="238"/>
      <scheme val="minor"/>
    </font>
    <font>
      <sz val="10"/>
      <name val="Calibri"/>
      <family val="2"/>
      <charset val="238"/>
      <scheme val="minor"/>
    </font>
    <font>
      <b/>
      <sz val="10"/>
      <name val="Calibri"/>
      <family val="2"/>
      <charset val="238"/>
      <scheme val="minor"/>
    </font>
    <font>
      <b/>
      <u/>
      <sz val="10"/>
      <color theme="1"/>
      <name val="Calibri"/>
      <family val="2"/>
      <charset val="238"/>
      <scheme val="minor"/>
    </font>
    <font>
      <b/>
      <sz val="10"/>
      <color theme="1"/>
      <name val="Calibri"/>
      <family val="2"/>
      <charset val="238"/>
      <scheme val="minor"/>
    </font>
    <font>
      <b/>
      <sz val="10"/>
      <color rgb="FFFF0000"/>
      <name val="Calibri"/>
      <family val="2"/>
      <charset val="238"/>
      <scheme val="minor"/>
    </font>
    <font>
      <b/>
      <sz val="9"/>
      <name val="Calibri"/>
      <family val="2"/>
      <charset val="238"/>
      <scheme val="minor"/>
    </font>
    <font>
      <i/>
      <sz val="10"/>
      <color theme="1"/>
      <name val="Calibri"/>
      <family val="2"/>
      <charset val="238"/>
      <scheme val="minor"/>
    </font>
    <font>
      <i/>
      <sz val="10"/>
      <name val="Calibri"/>
      <family val="2"/>
      <charset val="238"/>
      <scheme val="minor"/>
    </font>
    <font>
      <sz val="9"/>
      <name val="Calibri"/>
      <family val="2"/>
      <scheme val="minor"/>
    </font>
    <font>
      <sz val="11"/>
      <color rgb="FF9C5700"/>
      <name val="Calibri"/>
      <family val="2"/>
      <scheme val="minor"/>
    </font>
    <font>
      <sz val="11"/>
      <name val="Calibri"/>
      <family val="2"/>
      <scheme val="minor"/>
    </font>
    <font>
      <sz val="10"/>
      <name val="Calibri"/>
      <family val="2"/>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font>
    <font>
      <sz val="8"/>
      <name val="Times New Roman"/>
      <family val="1"/>
    </font>
    <font>
      <b/>
      <sz val="10"/>
      <name val="Calibri"/>
      <family val="2"/>
      <scheme val="minor"/>
    </font>
    <font>
      <b/>
      <sz val="14"/>
      <name val="Calibri"/>
      <family val="2"/>
      <charset val="238"/>
      <scheme val="minor"/>
    </font>
    <font>
      <i/>
      <sz val="11"/>
      <name val="Calibri"/>
      <family val="2"/>
      <charset val="238"/>
      <scheme val="minor"/>
    </font>
    <font>
      <b/>
      <sz val="11"/>
      <name val="Calibri"/>
      <family val="2"/>
      <charset val="238"/>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b/>
      <u/>
      <sz val="9"/>
      <name val="Calibri"/>
      <family val="2"/>
      <scheme val="minor"/>
    </font>
    <font>
      <u/>
      <sz val="9"/>
      <name val="Calibri"/>
      <family val="2"/>
      <scheme val="minor"/>
    </font>
    <font>
      <b/>
      <sz val="9"/>
      <color theme="1"/>
      <name val="Calibri"/>
      <family val="2"/>
      <charset val="238"/>
      <scheme val="minor"/>
    </font>
    <font>
      <sz val="9"/>
      <name val="Calibri"/>
      <family val="2"/>
      <charset val="238"/>
      <scheme val="minor"/>
    </font>
    <font>
      <sz val="12"/>
      <name val="Arial"/>
      <family val="2"/>
    </font>
    <font>
      <i/>
      <sz val="9"/>
      <name val="Calibri"/>
      <family val="2"/>
      <scheme val="minor"/>
    </font>
    <font>
      <b/>
      <sz val="11"/>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b/>
      <sz val="8"/>
      <name val="Times New Roman"/>
      <family val="1"/>
      <charset val="238"/>
    </font>
    <font>
      <b/>
      <sz val="8"/>
      <color rgb="FFFF0000"/>
      <name val="Calibri"/>
      <family val="2"/>
      <scheme val="minor"/>
    </font>
    <font>
      <sz val="9"/>
      <color theme="0"/>
      <name val="Calibri"/>
      <family val="2"/>
      <scheme val="minor"/>
    </font>
    <font>
      <sz val="11"/>
      <color theme="1"/>
      <name val="Arial Narrow"/>
      <family val="2"/>
    </font>
    <font>
      <b/>
      <sz val="8"/>
      <name val="Times New Roman"/>
      <family val="1"/>
    </font>
    <font>
      <b/>
      <sz val="10"/>
      <name val="Calibri"/>
      <family val="2"/>
      <charset val="238"/>
    </font>
    <font>
      <sz val="9"/>
      <color rgb="FF444444"/>
      <name val="Calibri"/>
      <family val="2"/>
      <charset val="238"/>
    </font>
    <font>
      <sz val="9"/>
      <color theme="1"/>
      <name val="Calibri"/>
      <family val="2"/>
      <charset val="238"/>
      <scheme val="minor"/>
    </font>
    <font>
      <sz val="9"/>
      <color rgb="FFFF0000"/>
      <name val="Calibri"/>
      <family val="2"/>
      <charset val="238"/>
      <scheme val="minor"/>
    </font>
    <font>
      <b/>
      <sz val="9"/>
      <color rgb="FF444444"/>
      <name val="Calibri"/>
      <family val="2"/>
      <charset val="238"/>
    </font>
    <font>
      <sz val="8"/>
      <color rgb="FF444444"/>
      <name val="Calibri"/>
      <family val="2"/>
    </font>
    <font>
      <sz val="8"/>
      <name val="Calibri"/>
      <family val="2"/>
    </font>
    <font>
      <b/>
      <i/>
      <sz val="8"/>
      <name val="Calibri"/>
      <family val="2"/>
      <scheme val="minor"/>
    </font>
    <font>
      <sz val="10"/>
      <color rgb="FFFF0000"/>
      <name val="Calibri"/>
      <family val="2"/>
    </font>
    <font>
      <sz val="10"/>
      <color rgb="FF0070C0"/>
      <name val="Calibri"/>
      <family val="2"/>
    </font>
    <font>
      <sz val="10"/>
      <color rgb="FF0070C0"/>
      <name val="Calibri"/>
      <family val="2"/>
      <charset val="238"/>
    </font>
    <font>
      <sz val="11"/>
      <color rgb="FF0070C0"/>
      <name val="Calibri"/>
      <family val="2"/>
      <scheme val="minor"/>
    </font>
    <font>
      <b/>
      <sz val="9"/>
      <color rgb="FF0070C0"/>
      <name val="Calibri"/>
      <family val="2"/>
      <scheme val="minor"/>
    </font>
    <font>
      <b/>
      <sz val="11"/>
      <color rgb="FF0070C0"/>
      <name val="Calibri"/>
      <family val="2"/>
      <charset val="238"/>
      <scheme val="minor"/>
    </font>
    <font>
      <b/>
      <sz val="9"/>
      <color rgb="FF0070C0"/>
      <name val="Calibri"/>
      <family val="2"/>
      <charset val="238"/>
      <scheme val="minor"/>
    </font>
    <font>
      <sz val="10"/>
      <color rgb="FF00B050"/>
      <name val="Calibri"/>
      <family val="2"/>
    </font>
    <font>
      <sz val="11"/>
      <color rgb="FF00B050"/>
      <name val="Calibri"/>
      <family val="2"/>
      <scheme val="minor"/>
    </font>
    <font>
      <b/>
      <sz val="11"/>
      <color rgb="FF00B050"/>
      <name val="Calibri"/>
      <family val="2"/>
      <charset val="238"/>
      <scheme val="minor"/>
    </font>
    <font>
      <sz val="10"/>
      <color rgb="FF00B050"/>
      <name val="Calibri"/>
      <family val="2"/>
      <charset val="238"/>
    </font>
    <font>
      <sz val="9"/>
      <name val="Calibri"/>
      <family val="2"/>
    </font>
    <font>
      <b/>
      <sz val="9"/>
      <name val="Calibri"/>
      <family val="2"/>
    </font>
    <font>
      <sz val="9"/>
      <color rgb="FF00B050"/>
      <name val="Calibri"/>
      <family val="2"/>
    </font>
    <font>
      <b/>
      <sz val="9"/>
      <color rgb="FF00B050"/>
      <name val="Calibri"/>
      <family val="2"/>
      <scheme val="minor"/>
    </font>
    <font>
      <b/>
      <i/>
      <sz val="8"/>
      <color theme="1"/>
      <name val="Calibri"/>
      <family val="2"/>
      <charset val="238"/>
      <scheme val="minor"/>
    </font>
    <font>
      <i/>
      <sz val="8"/>
      <name val="Calibri"/>
      <family val="2"/>
      <charset val="238"/>
      <scheme val="minor"/>
    </font>
    <font>
      <sz val="9"/>
      <name val="Calibri"/>
      <family val="2"/>
      <charset val="238"/>
    </font>
    <font>
      <sz val="9"/>
      <color theme="1" tint="4.9989318521683403E-2"/>
      <name val="Calibri"/>
      <family val="2"/>
      <charset val="238"/>
      <scheme val="minor"/>
    </font>
    <font>
      <sz val="9"/>
      <color theme="1" tint="4.9989318521683403E-2"/>
      <name val="Calibri"/>
      <family val="2"/>
      <scheme val="minor"/>
    </font>
    <font>
      <b/>
      <sz val="9"/>
      <color theme="1" tint="4.9989318521683403E-2"/>
      <name val="Calibri"/>
      <family val="2"/>
      <scheme val="minor"/>
    </font>
    <font>
      <b/>
      <sz val="11"/>
      <color theme="1"/>
      <name val="Calibri"/>
      <family val="2"/>
      <scheme val="minor"/>
    </font>
    <font>
      <b/>
      <sz val="11"/>
      <color indexed="8"/>
      <name val="Calibri"/>
      <family val="2"/>
    </font>
    <font>
      <b/>
      <sz val="9"/>
      <color rgb="FFC00000"/>
      <name val="Calibri"/>
      <family val="2"/>
      <scheme val="minor"/>
    </font>
    <font>
      <b/>
      <i/>
      <sz val="9"/>
      <color rgb="FFC00000"/>
      <name val="Calibri"/>
      <family val="2"/>
      <scheme val="minor"/>
    </font>
    <font>
      <i/>
      <sz val="9"/>
      <color rgb="FFC00000"/>
      <name val="Calibri"/>
      <family val="2"/>
      <scheme val="minor"/>
    </font>
    <font>
      <sz val="10"/>
      <color rgb="FF000000"/>
      <name val="Verdana"/>
      <family val="2"/>
      <charset val="238"/>
    </font>
    <font>
      <u/>
      <sz val="10"/>
      <color theme="10"/>
      <name val="Calibri"/>
      <family val="2"/>
      <charset val="238"/>
    </font>
    <font>
      <sz val="11"/>
      <name val="Calibri"/>
      <family val="2"/>
    </font>
    <font>
      <b/>
      <sz val="9"/>
      <color theme="1"/>
      <name val="Calibri"/>
      <family val="2"/>
      <charset val="238"/>
    </font>
  </fonts>
  <fills count="1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0" tint="-0.249977111117893"/>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4" tint="0.79998168889431442"/>
        <bgColor indexed="64"/>
      </patternFill>
    </fill>
    <fill>
      <patternFill patternType="solid">
        <fgColor rgb="FFFF0000"/>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2"/>
        <bgColor indexed="64"/>
      </patternFill>
    </fill>
    <fill>
      <patternFill patternType="solid">
        <fgColor theme="3" tint="0.79998168889431442"/>
        <bgColor indexed="64"/>
      </patternFill>
    </fill>
    <fill>
      <patternFill patternType="solid">
        <fgColor rgb="FFFFFFFF"/>
        <bgColor indexed="64"/>
      </patternFill>
    </fill>
  </fills>
  <borders count="77">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style="medium">
        <color indexed="64"/>
      </right>
      <top style="double">
        <color indexed="64"/>
      </top>
      <bottom style="double">
        <color indexed="64"/>
      </bottom>
      <diagonal/>
    </border>
    <border>
      <left style="medium">
        <color indexed="64"/>
      </left>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thin">
        <color indexed="64"/>
      </left>
      <right style="thin">
        <color indexed="64"/>
      </right>
      <top style="medium">
        <color indexed="64"/>
      </top>
      <bottom style="medium">
        <color indexed="64"/>
      </bottom>
      <diagonal/>
    </border>
    <border>
      <left/>
      <right/>
      <top/>
      <bottom style="medium">
        <color indexed="64"/>
      </bottom>
      <diagonal/>
    </border>
    <border>
      <left style="medium">
        <color indexed="64"/>
      </left>
      <right/>
      <top style="medium">
        <color indexed="64"/>
      </top>
      <bottom/>
      <diagonal/>
    </border>
    <border>
      <left style="thin">
        <color indexed="64"/>
      </left>
      <right style="medium">
        <color indexed="64"/>
      </right>
      <top style="thin">
        <color indexed="64"/>
      </top>
      <bottom/>
      <diagonal/>
    </border>
    <border>
      <left style="medium">
        <color indexed="64"/>
      </left>
      <right style="thin">
        <color indexed="64"/>
      </right>
      <top style="double">
        <color indexed="64"/>
      </top>
      <bottom/>
      <diagonal/>
    </border>
    <border>
      <left style="thin">
        <color indexed="64"/>
      </left>
      <right style="thin">
        <color indexed="64"/>
      </right>
      <top style="double">
        <color indexed="64"/>
      </top>
      <bottom/>
      <diagonal/>
    </border>
    <border>
      <left style="medium">
        <color indexed="64"/>
      </left>
      <right style="thin">
        <color indexed="64"/>
      </right>
      <top/>
      <bottom style="thin">
        <color indexed="64"/>
      </bottom>
      <diagonal/>
    </border>
    <border>
      <left style="thin">
        <color indexed="64"/>
      </left>
      <right style="thin">
        <color indexed="64"/>
      </right>
      <top style="thin">
        <color indexed="64"/>
      </top>
      <bottom style="thick">
        <color indexed="64"/>
      </bottom>
      <diagonal/>
    </border>
    <border>
      <left style="thin">
        <color indexed="64"/>
      </left>
      <right style="thin">
        <color indexed="64"/>
      </right>
      <top style="thick">
        <color indexed="64"/>
      </top>
      <bottom style="thick">
        <color indexed="64"/>
      </bottom>
      <diagonal/>
    </border>
    <border>
      <left/>
      <right/>
      <top style="medium">
        <color indexed="64"/>
      </top>
      <bottom/>
      <diagonal/>
    </border>
    <border>
      <left/>
      <right style="medium">
        <color indexed="64"/>
      </right>
      <top style="medium">
        <color indexed="64"/>
      </top>
      <bottom/>
      <diagonal/>
    </border>
    <border>
      <left style="thin">
        <color indexed="64"/>
      </left>
      <right style="thin">
        <color indexed="64"/>
      </right>
      <top/>
      <bottom style="double">
        <color indexed="64"/>
      </bottom>
      <diagonal/>
    </border>
    <border>
      <left style="thin">
        <color indexed="64"/>
      </left>
      <right style="medium">
        <color indexed="64"/>
      </right>
      <top/>
      <bottom style="double">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medium">
        <color indexed="64"/>
      </right>
      <top style="medium">
        <color indexed="64"/>
      </top>
      <bottom style="double">
        <color indexed="64"/>
      </bottom>
      <diagonal/>
    </border>
    <border>
      <left style="medium">
        <color indexed="64"/>
      </left>
      <right style="thin">
        <color indexed="64"/>
      </right>
      <top/>
      <bottom/>
      <diagonal/>
    </border>
    <border>
      <left style="medium">
        <color indexed="64"/>
      </left>
      <right/>
      <top style="double">
        <color indexed="64"/>
      </top>
      <bottom style="medium">
        <color indexed="64"/>
      </bottom>
      <diagonal/>
    </border>
    <border>
      <left/>
      <right style="thin">
        <color indexed="64"/>
      </right>
      <top style="double">
        <color indexed="64"/>
      </top>
      <bottom style="medium">
        <color indexed="64"/>
      </bottom>
      <diagonal/>
    </border>
    <border>
      <left style="double">
        <color indexed="64"/>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medium">
        <color indexed="64"/>
      </left>
      <right style="double">
        <color indexed="64"/>
      </right>
      <top style="double">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style="double">
        <color indexed="64"/>
      </bottom>
      <diagonal/>
    </border>
    <border>
      <left/>
      <right/>
      <top/>
      <bottom style="double">
        <color indexed="64"/>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right style="medium">
        <color indexed="64"/>
      </right>
      <top style="double">
        <color indexed="64"/>
      </top>
      <bottom style="thin">
        <color indexed="64"/>
      </bottom>
      <diagonal/>
    </border>
    <border>
      <left style="thin">
        <color indexed="64"/>
      </left>
      <right style="medium">
        <color indexed="64"/>
      </right>
      <top/>
      <bottom/>
      <diagonal/>
    </border>
    <border>
      <left style="medium">
        <color indexed="64"/>
      </left>
      <right/>
      <top/>
      <bottom style="double">
        <color indexed="64"/>
      </bottom>
      <diagonal/>
    </border>
    <border>
      <left style="thin">
        <color indexed="64"/>
      </left>
      <right/>
      <top style="double">
        <color indexed="64"/>
      </top>
      <bottom style="double">
        <color indexed="64"/>
      </bottom>
      <diagonal/>
    </border>
    <border>
      <left/>
      <right/>
      <top style="double">
        <color indexed="64"/>
      </top>
      <bottom style="double">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thin">
        <color indexed="64"/>
      </right>
      <top style="double">
        <color indexed="64"/>
      </top>
      <bottom style="thin">
        <color indexed="64"/>
      </bottom>
      <diagonal/>
    </border>
    <border>
      <left/>
      <right/>
      <top style="double">
        <color indexed="64"/>
      </top>
      <bottom style="medium">
        <color indexed="64"/>
      </bottom>
      <diagonal/>
    </border>
    <border>
      <left style="medium">
        <color indexed="64"/>
      </left>
      <right/>
      <top/>
      <bottom/>
      <diagonal/>
    </border>
    <border>
      <left/>
      <right style="medium">
        <color indexed="64"/>
      </right>
      <top/>
      <bottom style="double">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0">
    <xf numFmtId="0" fontId="0" fillId="0" borderId="0"/>
    <xf numFmtId="0" fontId="9" fillId="0" borderId="0"/>
    <xf numFmtId="0" fontId="3" fillId="0" borderId="0"/>
    <xf numFmtId="9" fontId="10" fillId="0" borderId="0" applyFont="0" applyFill="0" applyBorder="0" applyAlignment="0" applyProtection="0"/>
    <xf numFmtId="0" fontId="2" fillId="0" borderId="0"/>
    <xf numFmtId="9" fontId="12" fillId="0" borderId="0" applyFont="0" applyFill="0" applyBorder="0" applyAlignment="0" applyProtection="0"/>
    <xf numFmtId="0" fontId="23" fillId="6" borderId="0" applyNumberFormat="0" applyBorder="0" applyAlignment="0" applyProtection="0"/>
    <xf numFmtId="0" fontId="1" fillId="0" borderId="0"/>
    <xf numFmtId="166" fontId="12" fillId="0" borderId="0" applyFont="0" applyFill="0" applyBorder="0" applyAlignment="0" applyProtection="0"/>
    <xf numFmtId="0" fontId="92" fillId="0" borderId="0" applyNumberFormat="0" applyFill="0" applyBorder="0" applyAlignment="0" applyProtection="0"/>
  </cellStyleXfs>
  <cellXfs count="606">
    <xf numFmtId="0" fontId="0" fillId="0" borderId="0" xfId="0"/>
    <xf numFmtId="0" fontId="14" fillId="0" borderId="0" xfId="0" applyFont="1" applyAlignment="1">
      <alignment vertical="top"/>
    </xf>
    <xf numFmtId="4" fontId="14" fillId="2" borderId="3" xfId="0" applyNumberFormat="1" applyFont="1" applyFill="1" applyBorder="1" applyAlignment="1" applyProtection="1">
      <alignment horizontal="right" vertical="top"/>
      <protection locked="0"/>
    </xf>
    <xf numFmtId="4" fontId="14" fillId="0" borderId="3" xfId="0" applyNumberFormat="1" applyFont="1" applyBorder="1" applyAlignment="1">
      <alignment horizontal="right" vertical="top"/>
    </xf>
    <xf numFmtId="0" fontId="14" fillId="0" borderId="0" xfId="0" applyFont="1" applyAlignment="1">
      <alignment vertical="top" wrapText="1"/>
    </xf>
    <xf numFmtId="4" fontId="15" fillId="0" borderId="3" xfId="0" applyNumberFormat="1" applyFont="1" applyBorder="1" applyAlignment="1">
      <alignment horizontal="center" vertical="top"/>
    </xf>
    <xf numFmtId="0" fontId="0" fillId="0" borderId="0" xfId="0" applyAlignment="1">
      <alignment vertical="top"/>
    </xf>
    <xf numFmtId="0" fontId="14" fillId="0" borderId="0" xfId="0" applyFont="1" applyAlignment="1">
      <alignment horizontal="left" vertical="top"/>
    </xf>
    <xf numFmtId="4" fontId="15" fillId="0" borderId="0" xfId="0" applyNumberFormat="1" applyFont="1" applyAlignment="1">
      <alignment horizontal="center" vertical="top"/>
    </xf>
    <xf numFmtId="4" fontId="14" fillId="0" borderId="0" xfId="0" applyNumberFormat="1" applyFont="1" applyAlignment="1">
      <alignment horizontal="right" vertical="top"/>
    </xf>
    <xf numFmtId="4" fontId="15" fillId="0" borderId="3" xfId="0" applyNumberFormat="1" applyFont="1" applyBorder="1" applyAlignment="1">
      <alignment horizontal="center" vertical="center"/>
    </xf>
    <xf numFmtId="0" fontId="13" fillId="0" borderId="0" xfId="0" applyFont="1" applyAlignment="1">
      <alignment horizontal="center" vertical="top"/>
    </xf>
    <xf numFmtId="0" fontId="6" fillId="0" borderId="0" xfId="0" applyFont="1" applyAlignment="1">
      <alignment horizontal="center" vertical="top"/>
    </xf>
    <xf numFmtId="3" fontId="15" fillId="0" borderId="3" xfId="0" applyNumberFormat="1" applyFont="1" applyBorder="1" applyAlignment="1">
      <alignment horizontal="left" vertical="top"/>
    </xf>
    <xf numFmtId="3" fontId="17" fillId="0" borderId="0" xfId="0" applyNumberFormat="1" applyFont="1" applyAlignment="1">
      <alignment horizontal="center" vertical="top"/>
    </xf>
    <xf numFmtId="3" fontId="7" fillId="0" borderId="0" xfId="0" applyNumberFormat="1" applyFont="1" applyAlignment="1">
      <alignment horizontal="center" vertical="top"/>
    </xf>
    <xf numFmtId="3" fontId="14" fillId="0" borderId="3" xfId="0" applyNumberFormat="1" applyFont="1" applyBorder="1" applyAlignment="1">
      <alignment horizontal="left" vertical="top" wrapText="1"/>
    </xf>
    <xf numFmtId="4" fontId="17" fillId="0" borderId="3" xfId="0" applyNumberFormat="1" applyFont="1" applyBorder="1" applyAlignment="1">
      <alignment horizontal="right" vertical="top"/>
    </xf>
    <xf numFmtId="3" fontId="13" fillId="0" borderId="0" xfId="0" applyNumberFormat="1" applyFont="1" applyAlignment="1">
      <alignment horizontal="center" vertical="top"/>
    </xf>
    <xf numFmtId="3" fontId="6" fillId="0" borderId="0" xfId="0" applyNumberFormat="1" applyFont="1" applyAlignment="1">
      <alignment horizontal="center" vertical="top"/>
    </xf>
    <xf numFmtId="3" fontId="15" fillId="0" borderId="3" xfId="0" applyNumberFormat="1" applyFont="1" applyBorder="1" applyAlignment="1">
      <alignment horizontal="right" vertical="top" wrapText="1"/>
    </xf>
    <xf numFmtId="4" fontId="15" fillId="0" borderId="3" xfId="0" applyNumberFormat="1" applyFont="1" applyBorder="1" applyAlignment="1">
      <alignment horizontal="right" vertical="top"/>
    </xf>
    <xf numFmtId="0" fontId="17" fillId="0" borderId="3" xfId="0" applyFont="1" applyBorder="1" applyAlignment="1">
      <alignment horizontal="right" vertical="top" wrapText="1"/>
    </xf>
    <xf numFmtId="3" fontId="11" fillId="0" borderId="0" xfId="0" applyNumberFormat="1" applyFont="1" applyAlignment="1">
      <alignment horizontal="center" vertical="top"/>
    </xf>
    <xf numFmtId="0" fontId="13" fillId="0" borderId="0" xfId="0" applyFont="1" applyAlignment="1">
      <alignment horizontal="left" vertical="top"/>
    </xf>
    <xf numFmtId="0" fontId="13" fillId="0" borderId="0" xfId="0" applyFont="1" applyAlignment="1">
      <alignment vertical="top" wrapText="1"/>
    </xf>
    <xf numFmtId="4" fontId="15" fillId="0" borderId="0" xfId="0" applyNumberFormat="1" applyFont="1" applyAlignment="1">
      <alignment horizontal="right" vertical="top"/>
    </xf>
    <xf numFmtId="3" fontId="8" fillId="0" borderId="0" xfId="0" applyNumberFormat="1" applyFont="1" applyAlignment="1">
      <alignment horizontal="center" vertical="top"/>
    </xf>
    <xf numFmtId="0" fontId="17" fillId="0" borderId="0" xfId="0" applyFont="1" applyAlignment="1">
      <alignment vertical="top" wrapText="1"/>
    </xf>
    <xf numFmtId="0" fontId="4" fillId="0" borderId="0" xfId="0" applyFont="1" applyAlignment="1">
      <alignment vertical="top"/>
    </xf>
    <xf numFmtId="0" fontId="8" fillId="0" borderId="0" xfId="0" applyFont="1" applyAlignment="1">
      <alignment horizontal="center" vertical="top"/>
    </xf>
    <xf numFmtId="0" fontId="17" fillId="0" borderId="0" xfId="0" applyFont="1" applyAlignment="1">
      <alignment horizontal="center" vertical="top"/>
    </xf>
    <xf numFmtId="0" fontId="5" fillId="0" borderId="0" xfId="0" applyFont="1" applyAlignment="1">
      <alignment horizontal="center" vertical="top"/>
    </xf>
    <xf numFmtId="0" fontId="17" fillId="0" borderId="0" xfId="0" applyFont="1" applyAlignment="1">
      <alignment horizontal="left" vertical="top"/>
    </xf>
    <xf numFmtId="0" fontId="17" fillId="0" borderId="0" xfId="0" applyFont="1" applyAlignment="1">
      <alignment horizontal="right" vertical="top" wrapText="1"/>
    </xf>
    <xf numFmtId="0" fontId="7" fillId="0" borderId="0" xfId="0" applyFont="1" applyAlignment="1">
      <alignment horizontal="center" vertical="top"/>
    </xf>
    <xf numFmtId="0" fontId="15" fillId="0" borderId="0" xfId="0" applyFont="1" applyAlignment="1">
      <alignment horizontal="left" vertical="top" wrapText="1"/>
    </xf>
    <xf numFmtId="4" fontId="17" fillId="0" borderId="3" xfId="0" applyNumberFormat="1" applyFont="1" applyBorder="1" applyAlignment="1">
      <alignment horizontal="center" vertical="top"/>
    </xf>
    <xf numFmtId="4" fontId="14" fillId="0" borderId="3" xfId="0" applyNumberFormat="1" applyFont="1" applyBorder="1" applyAlignment="1">
      <alignment horizontal="center" vertical="top"/>
    </xf>
    <xf numFmtId="0" fontId="14" fillId="0" borderId="0" xfId="0" applyFont="1" applyAlignment="1">
      <alignment horizontal="left" vertical="top" wrapText="1"/>
    </xf>
    <xf numFmtId="4" fontId="14" fillId="0" borderId="0" xfId="0" applyNumberFormat="1" applyFont="1" applyAlignment="1">
      <alignment horizontal="center" vertical="top"/>
    </xf>
    <xf numFmtId="4" fontId="20" fillId="0" borderId="3" xfId="0" applyNumberFormat="1" applyFont="1" applyBorder="1" applyAlignment="1">
      <alignment horizontal="right" vertical="top"/>
    </xf>
    <xf numFmtId="4" fontId="21" fillId="4" borderId="3" xfId="0" applyNumberFormat="1" applyFont="1" applyFill="1" applyBorder="1" applyAlignment="1" applyProtection="1">
      <alignment horizontal="right" vertical="top"/>
      <protection locked="0"/>
    </xf>
    <xf numFmtId="4" fontId="24" fillId="3" borderId="22" xfId="6" applyNumberFormat="1" applyFont="1" applyFill="1" applyBorder="1"/>
    <xf numFmtId="0" fontId="25" fillId="0" borderId="0" xfId="0" applyFont="1"/>
    <xf numFmtId="0" fontId="27" fillId="0" borderId="3" xfId="1" applyFont="1" applyBorder="1" applyAlignment="1">
      <alignment vertical="top" wrapText="1"/>
    </xf>
    <xf numFmtId="0" fontId="27" fillId="0" borderId="3" xfId="1" applyFont="1" applyBorder="1" applyAlignment="1">
      <alignment horizontal="center" vertical="top" wrapText="1"/>
    </xf>
    <xf numFmtId="0" fontId="28" fillId="0" borderId="3" xfId="1" applyFont="1" applyBorder="1" applyAlignment="1">
      <alignment vertical="top" wrapText="1"/>
    </xf>
    <xf numFmtId="4" fontId="27" fillId="0" borderId="3" xfId="1" applyNumberFormat="1" applyFont="1" applyBorder="1" applyAlignment="1">
      <alignment horizontal="right" vertical="top"/>
    </xf>
    <xf numFmtId="4" fontId="28" fillId="0" borderId="3" xfId="1" applyNumberFormat="1" applyFont="1" applyBorder="1" applyAlignment="1">
      <alignment horizontal="right" vertical="top"/>
    </xf>
    <xf numFmtId="4" fontId="28" fillId="4" borderId="3" xfId="1" applyNumberFormat="1" applyFont="1" applyFill="1" applyBorder="1" applyAlignment="1" applyProtection="1">
      <alignment horizontal="right" vertical="top"/>
      <protection locked="0"/>
    </xf>
    <xf numFmtId="0" fontId="22" fillId="3" borderId="3" xfId="0" applyFont="1" applyFill="1" applyBorder="1" applyAlignment="1">
      <alignment vertical="top" wrapText="1"/>
    </xf>
    <xf numFmtId="0" fontId="28" fillId="0" borderId="0" xfId="1" applyFont="1" applyAlignment="1">
      <alignment vertical="top"/>
    </xf>
    <xf numFmtId="0" fontId="27" fillId="0" borderId="0" xfId="1" applyFont="1" applyAlignment="1">
      <alignment vertical="top"/>
    </xf>
    <xf numFmtId="0" fontId="27" fillId="0" borderId="0" xfId="1" applyFont="1" applyAlignment="1">
      <alignment horizontal="left" vertical="top" wrapText="1"/>
    </xf>
    <xf numFmtId="0" fontId="27" fillId="0" borderId="0" xfId="1" applyFont="1" applyAlignment="1">
      <alignment horizontal="right" vertical="top"/>
    </xf>
    <xf numFmtId="49" fontId="26" fillId="0" borderId="3" xfId="1" applyNumberFormat="1" applyFont="1" applyBorder="1" applyAlignment="1">
      <alignment vertical="top"/>
    </xf>
    <xf numFmtId="0" fontId="22" fillId="3" borderId="3" xfId="1" applyFont="1" applyFill="1" applyBorder="1" applyAlignment="1">
      <alignment vertical="top" wrapText="1"/>
    </xf>
    <xf numFmtId="4" fontId="22" fillId="3" borderId="3" xfId="1" applyNumberFormat="1" applyFont="1" applyFill="1" applyBorder="1" applyAlignment="1">
      <alignment horizontal="right" vertical="top"/>
    </xf>
    <xf numFmtId="49" fontId="22" fillId="0" borderId="3" xfId="1" applyNumberFormat="1" applyFont="1" applyBorder="1" applyAlignment="1">
      <alignment vertical="top"/>
    </xf>
    <xf numFmtId="0" fontId="26" fillId="3" borderId="3" xfId="1" applyFont="1" applyFill="1" applyBorder="1" applyAlignment="1">
      <alignment horizontal="right" vertical="top" wrapText="1"/>
    </xf>
    <xf numFmtId="4" fontId="26" fillId="3" borderId="3" xfId="1" applyNumberFormat="1" applyFont="1" applyFill="1" applyBorder="1" applyAlignment="1">
      <alignment horizontal="right" vertical="top"/>
    </xf>
    <xf numFmtId="49" fontId="26" fillId="3" borderId="3" xfId="1" applyNumberFormat="1" applyFont="1" applyFill="1" applyBorder="1" applyAlignment="1">
      <alignment vertical="top"/>
    </xf>
    <xf numFmtId="0" fontId="28" fillId="3" borderId="0" xfId="1" applyFont="1" applyFill="1" applyAlignment="1">
      <alignment vertical="top"/>
    </xf>
    <xf numFmtId="0" fontId="22" fillId="0" borderId="0" xfId="0" applyFont="1" applyAlignment="1">
      <alignment vertical="top"/>
    </xf>
    <xf numFmtId="0" fontId="28" fillId="0" borderId="0" xfId="1" applyFont="1" applyAlignment="1">
      <alignment vertical="top" wrapText="1"/>
    </xf>
    <xf numFmtId="4" fontId="28" fillId="0" borderId="0" xfId="1" applyNumberFormat="1" applyFont="1" applyAlignment="1">
      <alignment horizontal="right" vertical="top"/>
    </xf>
    <xf numFmtId="49" fontId="28" fillId="0" borderId="0" xfId="1" applyNumberFormat="1" applyFont="1" applyAlignment="1">
      <alignment vertical="top"/>
    </xf>
    <xf numFmtId="0" fontId="27" fillId="0" borderId="0" xfId="1" applyFont="1" applyAlignment="1">
      <alignment vertical="top" wrapText="1"/>
    </xf>
    <xf numFmtId="3" fontId="15" fillId="0" borderId="3" xfId="0" applyNumberFormat="1" applyFont="1" applyBorder="1" applyAlignment="1">
      <alignment horizontal="right" vertical="top"/>
    </xf>
    <xf numFmtId="49" fontId="22" fillId="8" borderId="3" xfId="1" applyNumberFormat="1" applyFont="1" applyFill="1" applyBorder="1" applyAlignment="1">
      <alignment vertical="top"/>
    </xf>
    <xf numFmtId="0" fontId="26" fillId="8" borderId="3" xfId="1" applyFont="1" applyFill="1" applyBorder="1" applyAlignment="1">
      <alignment horizontal="right" vertical="top" wrapText="1"/>
    </xf>
    <xf numFmtId="4" fontId="26" fillId="8" borderId="3" xfId="1" applyNumberFormat="1" applyFont="1" applyFill="1" applyBorder="1" applyAlignment="1">
      <alignment horizontal="right" vertical="top"/>
    </xf>
    <xf numFmtId="0" fontId="22" fillId="8" borderId="3" xfId="1" applyFont="1" applyFill="1" applyBorder="1" applyAlignment="1">
      <alignment vertical="top"/>
    </xf>
    <xf numFmtId="49" fontId="22" fillId="5" borderId="3" xfId="1" applyNumberFormat="1" applyFont="1" applyFill="1" applyBorder="1" applyAlignment="1">
      <alignment vertical="top"/>
    </xf>
    <xf numFmtId="0" fontId="26" fillId="5" borderId="3" xfId="1" applyFont="1" applyFill="1" applyBorder="1" applyAlignment="1">
      <alignment horizontal="right" vertical="top" wrapText="1"/>
    </xf>
    <xf numFmtId="4" fontId="26" fillId="5" borderId="3" xfId="1" applyNumberFormat="1" applyFont="1" applyFill="1" applyBorder="1" applyAlignment="1">
      <alignment horizontal="right" vertical="top"/>
    </xf>
    <xf numFmtId="0" fontId="28" fillId="0" borderId="0" xfId="1" applyFont="1" applyAlignment="1" applyProtection="1">
      <alignment vertical="top"/>
      <protection hidden="1"/>
    </xf>
    <xf numFmtId="0" fontId="22" fillId="0" borderId="0" xfId="1" applyFont="1" applyAlignment="1" applyProtection="1">
      <alignment vertical="top"/>
      <protection hidden="1"/>
    </xf>
    <xf numFmtId="0" fontId="27" fillId="0" borderId="0" xfId="1" applyFont="1" applyAlignment="1" applyProtection="1">
      <alignment vertical="top"/>
      <protection hidden="1"/>
    </xf>
    <xf numFmtId="4" fontId="30" fillId="0" borderId="0" xfId="0" applyNumberFormat="1" applyFont="1"/>
    <xf numFmtId="0" fontId="28" fillId="0" borderId="3" xfId="1" applyFont="1" applyBorder="1" applyAlignment="1">
      <alignment vertical="top"/>
    </xf>
    <xf numFmtId="0" fontId="28" fillId="0" borderId="3" xfId="1" applyFont="1" applyBorder="1" applyAlignment="1">
      <alignment horizontal="center" vertical="top"/>
    </xf>
    <xf numFmtId="4" fontId="24" fillId="3" borderId="8" xfId="6" applyNumberFormat="1" applyFont="1" applyFill="1" applyBorder="1"/>
    <xf numFmtId="4" fontId="24" fillId="3" borderId="3" xfId="6" applyNumberFormat="1" applyFont="1" applyFill="1" applyBorder="1"/>
    <xf numFmtId="0" fontId="25" fillId="0" borderId="3" xfId="0" quotePrefix="1" applyFont="1" applyBorder="1" applyAlignment="1">
      <alignment horizontal="center" vertical="center"/>
    </xf>
    <xf numFmtId="0" fontId="29" fillId="0" borderId="0" xfId="0" applyFont="1"/>
    <xf numFmtId="2" fontId="22" fillId="0" borderId="3" xfId="1" applyNumberFormat="1" applyFont="1" applyBorder="1" applyAlignment="1">
      <alignment vertical="top"/>
    </xf>
    <xf numFmtId="0" fontId="27" fillId="0" borderId="3" xfId="1" applyFont="1" applyBorder="1" applyAlignment="1">
      <alignment horizontal="center" vertical="top"/>
    </xf>
    <xf numFmtId="0" fontId="28" fillId="3" borderId="3" xfId="1" applyFont="1" applyFill="1" applyBorder="1" applyAlignment="1">
      <alignment horizontal="center" vertical="top"/>
    </xf>
    <xf numFmtId="0" fontId="27" fillId="0" borderId="3" xfId="1" applyFont="1" applyBorder="1" applyAlignment="1" applyProtection="1">
      <alignment horizontal="center" vertical="top"/>
      <protection hidden="1"/>
    </xf>
    <xf numFmtId="3" fontId="32" fillId="0" borderId="3" xfId="0" applyNumberFormat="1" applyFont="1" applyBorder="1" applyAlignment="1">
      <alignment horizontal="right" vertical="top"/>
    </xf>
    <xf numFmtId="4" fontId="28" fillId="0" borderId="0" xfId="1" applyNumberFormat="1" applyFont="1" applyAlignment="1">
      <alignment vertical="top"/>
    </xf>
    <xf numFmtId="0" fontId="35" fillId="0" borderId="11" xfId="0" applyFont="1" applyBorder="1" applyAlignment="1">
      <alignment horizontal="center" vertical="center" wrapText="1"/>
    </xf>
    <xf numFmtId="0" fontId="35" fillId="0" borderId="11" xfId="0" applyFont="1" applyBorder="1" applyAlignment="1">
      <alignment horizontal="center" vertical="center"/>
    </xf>
    <xf numFmtId="0" fontId="35" fillId="0" borderId="12" xfId="0" applyFont="1" applyBorder="1" applyAlignment="1">
      <alignment horizontal="center" vertical="center" wrapText="1"/>
    </xf>
    <xf numFmtId="0" fontId="35" fillId="0" borderId="15" xfId="0" applyFont="1" applyBorder="1" applyAlignment="1">
      <alignment horizontal="center" vertical="center" wrapText="1"/>
    </xf>
    <xf numFmtId="0" fontId="35" fillId="0" borderId="15" xfId="0" applyFont="1" applyBorder="1" applyAlignment="1">
      <alignment horizontal="center" vertical="center"/>
    </xf>
    <xf numFmtId="0" fontId="35" fillId="0" borderId="16" xfId="0" applyFont="1" applyBorder="1" applyAlignment="1">
      <alignment horizontal="center" vertical="center" wrapText="1"/>
    </xf>
    <xf numFmtId="0" fontId="35" fillId="0" borderId="8" xfId="0" applyFont="1" applyBorder="1" applyAlignment="1">
      <alignment horizontal="center" vertical="center" wrapText="1"/>
    </xf>
    <xf numFmtId="0" fontId="35" fillId="0" borderId="8" xfId="0" applyFont="1" applyBorder="1" applyAlignment="1">
      <alignment horizontal="center" vertical="center"/>
    </xf>
    <xf numFmtId="0" fontId="35" fillId="0" borderId="37" xfId="0" applyFont="1" applyBorder="1" applyAlignment="1">
      <alignment horizontal="center" vertical="center" wrapText="1"/>
    </xf>
    <xf numFmtId="0" fontId="0" fillId="0" borderId="17" xfId="0" quotePrefix="1" applyBorder="1" applyAlignment="1">
      <alignment horizontal="center" vertical="center"/>
    </xf>
    <xf numFmtId="0" fontId="0" fillId="0" borderId="3" xfId="0" applyBorder="1" applyAlignment="1">
      <alignment horizontal="center"/>
    </xf>
    <xf numFmtId="0" fontId="0" fillId="0" borderId="21" xfId="0" quotePrefix="1" applyBorder="1" applyAlignment="1">
      <alignment horizontal="center" vertical="center"/>
    </xf>
    <xf numFmtId="4" fontId="0" fillId="9" borderId="3" xfId="0" applyNumberFormat="1" applyFill="1" applyBorder="1" applyProtection="1">
      <protection locked="0"/>
    </xf>
    <xf numFmtId="4" fontId="0" fillId="0" borderId="3" xfId="0" applyNumberFormat="1" applyBorder="1"/>
    <xf numFmtId="4" fontId="0" fillId="0" borderId="26" xfId="0" applyNumberFormat="1" applyBorder="1"/>
    <xf numFmtId="4" fontId="35" fillId="0" borderId="14" xfId="0" applyNumberFormat="1" applyFont="1" applyBorder="1"/>
    <xf numFmtId="4" fontId="35" fillId="0" borderId="29" xfId="0" applyNumberFormat="1" applyFont="1" applyBorder="1"/>
    <xf numFmtId="4" fontId="0" fillId="0" borderId="0" xfId="0" applyNumberFormat="1"/>
    <xf numFmtId="0" fontId="0" fillId="0" borderId="30" xfId="0" quotePrefix="1" applyBorder="1" applyAlignment="1">
      <alignment horizontal="center" vertical="center"/>
    </xf>
    <xf numFmtId="4" fontId="35" fillId="0" borderId="15" xfId="0" applyNumberFormat="1" applyFont="1" applyBorder="1"/>
    <xf numFmtId="4" fontId="35" fillId="0" borderId="16" xfId="0" applyNumberFormat="1" applyFont="1" applyBorder="1"/>
    <xf numFmtId="0" fontId="0" fillId="0" borderId="3" xfId="0" applyBorder="1"/>
    <xf numFmtId="0" fontId="0" fillId="0" borderId="3" xfId="0" applyBorder="1" applyAlignment="1">
      <alignment wrapText="1"/>
    </xf>
    <xf numFmtId="0" fontId="0" fillId="0" borderId="22" xfId="0" applyBorder="1" applyAlignment="1">
      <alignment wrapText="1"/>
    </xf>
    <xf numFmtId="0" fontId="0" fillId="0" borderId="40" xfId="0" quotePrefix="1" applyBorder="1" applyAlignment="1">
      <alignment horizontal="center" vertical="center"/>
    </xf>
    <xf numFmtId="0" fontId="0" fillId="0" borderId="7" xfId="0" applyBorder="1" applyAlignment="1">
      <alignment wrapText="1"/>
    </xf>
    <xf numFmtId="4" fontId="35" fillId="0" borderId="34" xfId="0" applyNumberFormat="1" applyFont="1" applyBorder="1"/>
    <xf numFmtId="0" fontId="0" fillId="0" borderId="0" xfId="0" applyAlignment="1">
      <alignment horizontal="center" vertical="center"/>
    </xf>
    <xf numFmtId="4" fontId="0" fillId="3" borderId="0" xfId="0" applyNumberFormat="1" applyFill="1"/>
    <xf numFmtId="3" fontId="36" fillId="0" borderId="3" xfId="0" applyNumberFormat="1" applyFont="1" applyBorder="1" applyAlignment="1">
      <alignment horizontal="left" vertical="top"/>
    </xf>
    <xf numFmtId="9" fontId="27" fillId="10" borderId="6" xfId="5" applyFont="1" applyFill="1" applyBorder="1" applyAlignment="1" applyProtection="1">
      <alignment vertical="top"/>
    </xf>
    <xf numFmtId="0" fontId="22" fillId="0" borderId="0" xfId="0" applyFont="1"/>
    <xf numFmtId="0" fontId="27" fillId="3" borderId="36" xfId="0" applyFont="1" applyFill="1" applyBorder="1"/>
    <xf numFmtId="4" fontId="22" fillId="3" borderId="0" xfId="0" applyNumberFormat="1" applyFont="1" applyFill="1" applyAlignment="1" applyProtection="1">
      <alignment horizontal="right" vertical="top" wrapText="1"/>
      <protection locked="0"/>
    </xf>
    <xf numFmtId="0" fontId="22" fillId="0" borderId="0" xfId="0" applyFont="1" applyAlignment="1">
      <alignment wrapText="1"/>
    </xf>
    <xf numFmtId="0" fontId="26" fillId="0" borderId="0" xfId="0" applyFont="1" applyAlignment="1">
      <alignment vertical="top" wrapText="1"/>
    </xf>
    <xf numFmtId="0" fontId="26" fillId="3" borderId="0" xfId="0" applyFont="1" applyFill="1" applyAlignment="1">
      <alignment vertical="top" wrapText="1"/>
    </xf>
    <xf numFmtId="0" fontId="22" fillId="3" borderId="0" xfId="0" applyFont="1" applyFill="1"/>
    <xf numFmtId="0" fontId="28" fillId="3" borderId="0" xfId="0" applyFont="1" applyFill="1" applyProtection="1">
      <protection locked="0"/>
    </xf>
    <xf numFmtId="0" fontId="28" fillId="3" borderId="0" xfId="0" applyFont="1" applyFill="1" applyAlignment="1" applyProtection="1">
      <alignment horizontal="center" vertical="center"/>
      <protection locked="0"/>
    </xf>
    <xf numFmtId="0" fontId="22" fillId="0" borderId="0" xfId="0" applyFont="1" applyProtection="1">
      <protection locked="0"/>
    </xf>
    <xf numFmtId="0" fontId="22" fillId="3" borderId="0" xfId="0" applyFont="1" applyFill="1" applyProtection="1">
      <protection locked="0"/>
    </xf>
    <xf numFmtId="0" fontId="38" fillId="0" borderId="0" xfId="0" applyFont="1"/>
    <xf numFmtId="0" fontId="26" fillId="0" borderId="0" xfId="0" applyFont="1"/>
    <xf numFmtId="3" fontId="22" fillId="0" borderId="3" xfId="0" applyNumberFormat="1" applyFont="1" applyBorder="1" applyAlignment="1">
      <alignment vertical="distributed"/>
    </xf>
    <xf numFmtId="3" fontId="26" fillId="0" borderId="3" xfId="0" applyNumberFormat="1" applyFont="1" applyBorder="1" applyAlignment="1">
      <alignment vertical="distributed"/>
    </xf>
    <xf numFmtId="3" fontId="26" fillId="0" borderId="3" xfId="0" applyNumberFormat="1" applyFont="1" applyBorder="1" applyAlignment="1">
      <alignment horizontal="right"/>
    </xf>
    <xf numFmtId="3" fontId="22" fillId="0" borderId="3" xfId="0" applyNumberFormat="1" applyFont="1" applyBorder="1" applyAlignment="1">
      <alignment horizontal="right"/>
    </xf>
    <xf numFmtId="0" fontId="22" fillId="0" borderId="3" xfId="0" applyFont="1" applyBorder="1" applyAlignment="1">
      <alignment vertical="distributed" wrapText="1"/>
    </xf>
    <xf numFmtId="0" fontId="26" fillId="0" borderId="3" xfId="0" applyFont="1" applyBorder="1" applyAlignment="1">
      <alignment vertical="distributed" wrapText="1"/>
    </xf>
    <xf numFmtId="3" fontId="26" fillId="0" borderId="3" xfId="0" applyNumberFormat="1" applyFont="1" applyBorder="1"/>
    <xf numFmtId="3" fontId="26" fillId="0" borderId="41" xfId="0" applyNumberFormat="1" applyFont="1" applyBorder="1" applyAlignment="1">
      <alignment vertical="distributed"/>
    </xf>
    <xf numFmtId="3" fontId="26" fillId="0" borderId="41" xfId="0" applyNumberFormat="1" applyFont="1" applyBorder="1" applyAlignment="1">
      <alignment horizontal="right"/>
    </xf>
    <xf numFmtId="3" fontId="22" fillId="0" borderId="0" xfId="0" applyNumberFormat="1" applyFont="1" applyAlignment="1">
      <alignment horizontal="right"/>
    </xf>
    <xf numFmtId="0" fontId="26" fillId="0" borderId="3" xfId="0" applyFont="1" applyBorder="1" applyAlignment="1">
      <alignment vertical="distributed"/>
    </xf>
    <xf numFmtId="0" fontId="22" fillId="0" borderId="3" xfId="0" applyFont="1" applyBorder="1" applyAlignment="1">
      <alignment vertical="distributed"/>
    </xf>
    <xf numFmtId="0" fontId="22" fillId="0" borderId="0" xfId="0" applyFont="1" applyAlignment="1">
      <alignment vertical="distributed"/>
    </xf>
    <xf numFmtId="3" fontId="22" fillId="0" borderId="0" xfId="0" applyNumberFormat="1" applyFont="1"/>
    <xf numFmtId="0" fontId="22" fillId="0" borderId="3" xfId="0" applyFont="1" applyBorder="1" applyAlignment="1">
      <alignment horizontal="left" vertical="distributed"/>
    </xf>
    <xf numFmtId="0" fontId="22" fillId="0" borderId="3" xfId="0" applyFont="1" applyBorder="1" applyAlignment="1">
      <alignment horizontal="right" vertical="distributed"/>
    </xf>
    <xf numFmtId="0" fontId="40" fillId="0" borderId="0" xfId="0" applyFont="1" applyAlignment="1">
      <alignment horizontal="left" vertical="center"/>
    </xf>
    <xf numFmtId="0" fontId="41" fillId="0" borderId="0" xfId="0" applyFont="1" applyAlignment="1">
      <alignment horizontal="left" vertical="center"/>
    </xf>
    <xf numFmtId="0" fontId="26" fillId="0" borderId="3" xfId="0" applyFont="1" applyBorder="1"/>
    <xf numFmtId="0" fontId="26" fillId="0" borderId="3" xfId="0" applyFont="1" applyBorder="1" applyAlignment="1">
      <alignment horizontal="left" vertical="distributed" wrapText="1"/>
    </xf>
    <xf numFmtId="0" fontId="22" fillId="0" borderId="42" xfId="0" applyFont="1" applyBorder="1"/>
    <xf numFmtId="3" fontId="22" fillId="0" borderId="42" xfId="0" applyNumberFormat="1" applyFont="1" applyBorder="1" applyAlignment="1">
      <alignment horizontal="center"/>
    </xf>
    <xf numFmtId="0" fontId="22" fillId="0" borderId="3" xfId="0" applyFont="1" applyBorder="1" applyAlignment="1">
      <alignment horizontal="left" vertical="distributed" wrapText="1"/>
    </xf>
    <xf numFmtId="3" fontId="19" fillId="0" borderId="3" xfId="0" applyNumberFormat="1" applyFont="1" applyBorder="1" applyAlignment="1">
      <alignment horizontal="left" vertical="top"/>
    </xf>
    <xf numFmtId="3" fontId="43" fillId="0" borderId="3" xfId="0" applyNumberFormat="1" applyFont="1" applyBorder="1" applyAlignment="1">
      <alignment horizontal="left" vertical="top"/>
    </xf>
    <xf numFmtId="49" fontId="42" fillId="0" borderId="3" xfId="0" applyNumberFormat="1" applyFont="1" applyBorder="1" applyAlignment="1">
      <alignment horizontal="left" vertical="top"/>
    </xf>
    <xf numFmtId="0" fontId="44" fillId="0" borderId="0" xfId="0" applyFont="1"/>
    <xf numFmtId="0" fontId="27" fillId="3" borderId="3" xfId="0" applyFont="1" applyFill="1" applyBorder="1" applyAlignment="1" applyProtection="1">
      <alignment vertical="center" wrapText="1"/>
      <protection locked="0"/>
    </xf>
    <xf numFmtId="0" fontId="26" fillId="0" borderId="3" xfId="0" applyFont="1" applyBorder="1" applyAlignment="1">
      <alignment vertical="top"/>
    </xf>
    <xf numFmtId="3" fontId="22" fillId="9" borderId="3" xfId="0" applyNumberFormat="1" applyFont="1" applyFill="1" applyBorder="1" applyAlignment="1" applyProtection="1">
      <alignment horizontal="right"/>
      <protection locked="0"/>
    </xf>
    <xf numFmtId="3" fontId="22" fillId="9" borderId="3" xfId="0" applyNumberFormat="1" applyFont="1" applyFill="1" applyBorder="1" applyProtection="1">
      <protection locked="0"/>
    </xf>
    <xf numFmtId="3" fontId="26" fillId="9" borderId="3" xfId="0" applyNumberFormat="1" applyFont="1" applyFill="1" applyBorder="1" applyProtection="1">
      <protection locked="0"/>
    </xf>
    <xf numFmtId="0" fontId="22" fillId="0" borderId="0" xfId="0" applyFont="1" applyAlignment="1">
      <alignment horizontal="left" vertical="top" wrapText="1"/>
    </xf>
    <xf numFmtId="0" fontId="22" fillId="0" borderId="3" xfId="0" applyFont="1" applyBorder="1" applyAlignment="1">
      <alignment horizontal="left" vertical="top" wrapText="1"/>
    </xf>
    <xf numFmtId="0" fontId="38" fillId="0" borderId="0" xfId="0" applyFont="1" applyAlignment="1">
      <alignment vertical="top" wrapText="1"/>
    </xf>
    <xf numFmtId="0" fontId="36" fillId="0" borderId="0" xfId="0" applyFont="1"/>
    <xf numFmtId="0" fontId="22" fillId="0" borderId="0" xfId="0" applyFont="1" applyAlignment="1">
      <alignment vertical="top" wrapText="1"/>
    </xf>
    <xf numFmtId="0" fontId="22" fillId="0" borderId="0" xfId="0" applyFont="1" applyAlignment="1">
      <alignment horizontal="center" vertical="top" wrapText="1"/>
    </xf>
    <xf numFmtId="4" fontId="36" fillId="0" borderId="3" xfId="0" applyNumberFormat="1" applyFont="1" applyBorder="1"/>
    <xf numFmtId="4" fontId="0" fillId="0" borderId="8" xfId="0" applyNumberFormat="1" applyBorder="1"/>
    <xf numFmtId="0" fontId="25" fillId="0" borderId="21" xfId="0" quotePrefix="1" applyFont="1" applyBorder="1" applyAlignment="1">
      <alignment horizontal="center" vertical="center"/>
    </xf>
    <xf numFmtId="0" fontId="25" fillId="0" borderId="22" xfId="0" applyFont="1" applyBorder="1"/>
    <xf numFmtId="4" fontId="25" fillId="9" borderId="3" xfId="0" applyNumberFormat="1" applyFont="1" applyFill="1" applyBorder="1" applyProtection="1">
      <protection locked="0"/>
    </xf>
    <xf numFmtId="4" fontId="25" fillId="0" borderId="3" xfId="0" applyNumberFormat="1" applyFont="1" applyBorder="1"/>
    <xf numFmtId="4" fontId="25" fillId="0" borderId="26" xfId="0" applyNumberFormat="1" applyFont="1" applyBorder="1"/>
    <xf numFmtId="0" fontId="25" fillId="0" borderId="30" xfId="0" quotePrefix="1" applyFont="1" applyBorder="1" applyAlignment="1">
      <alignment horizontal="center" vertical="center"/>
    </xf>
    <xf numFmtId="0" fontId="25" fillId="0" borderId="3" xfId="0" applyFont="1" applyBorder="1"/>
    <xf numFmtId="4" fontId="46" fillId="0" borderId="3" xfId="0" applyNumberFormat="1" applyFont="1" applyBorder="1"/>
    <xf numFmtId="4" fontId="46" fillId="0" borderId="31" xfId="0" applyNumberFormat="1" applyFont="1" applyBorder="1"/>
    <xf numFmtId="4" fontId="46" fillId="0" borderId="33" xfId="0" applyNumberFormat="1" applyFont="1" applyBorder="1"/>
    <xf numFmtId="0" fontId="25" fillId="0" borderId="3" xfId="0" applyFont="1" applyBorder="1" applyAlignment="1">
      <alignment wrapText="1"/>
    </xf>
    <xf numFmtId="0" fontId="25" fillId="0" borderId="32" xfId="0" applyFont="1" applyBorder="1" applyAlignment="1">
      <alignment wrapText="1"/>
    </xf>
    <xf numFmtId="0" fontId="25" fillId="0" borderId="40" xfId="0" quotePrefix="1" applyFont="1" applyBorder="1" applyAlignment="1">
      <alignment horizontal="center" vertical="center"/>
    </xf>
    <xf numFmtId="0" fontId="25" fillId="0" borderId="7" xfId="0" applyFont="1" applyBorder="1" applyAlignment="1">
      <alignment wrapText="1"/>
    </xf>
    <xf numFmtId="0" fontId="48" fillId="0" borderId="0" xfId="0" applyFont="1"/>
    <xf numFmtId="9" fontId="26" fillId="0" borderId="6" xfId="5" applyFont="1" applyBorder="1" applyAlignment="1" applyProtection="1">
      <alignment vertical="top"/>
    </xf>
    <xf numFmtId="9" fontId="26" fillId="0" borderId="0" xfId="5" applyFont="1" applyBorder="1" applyAlignment="1" applyProtection="1">
      <alignment vertical="top"/>
    </xf>
    <xf numFmtId="4" fontId="22" fillId="0" borderId="0" xfId="1" applyNumberFormat="1" applyFont="1" applyAlignment="1" applyProtection="1">
      <alignment vertical="top"/>
      <protection hidden="1"/>
    </xf>
    <xf numFmtId="4" fontId="22" fillId="0" borderId="0" xfId="1" applyNumberFormat="1" applyFont="1" applyAlignment="1" applyProtection="1">
      <alignment horizontal="right" vertical="top"/>
      <protection hidden="1"/>
    </xf>
    <xf numFmtId="4" fontId="22" fillId="0" borderId="0" xfId="1" applyNumberFormat="1" applyFont="1" applyAlignment="1">
      <alignment horizontal="right" vertical="top"/>
    </xf>
    <xf numFmtId="4" fontId="26" fillId="0" borderId="0" xfId="1" applyNumberFormat="1" applyFont="1" applyAlignment="1">
      <alignment horizontal="right" vertical="top"/>
    </xf>
    <xf numFmtId="0" fontId="22" fillId="0" borderId="0" xfId="1" applyFont="1" applyAlignment="1">
      <alignment vertical="top"/>
    </xf>
    <xf numFmtId="0" fontId="22" fillId="0" borderId="0" xfId="0" applyFont="1" applyAlignment="1">
      <alignment horizontal="left" vertical="distributed"/>
    </xf>
    <xf numFmtId="0" fontId="28" fillId="3" borderId="0" xfId="0" applyFont="1" applyFill="1" applyAlignment="1">
      <alignment horizontal="center" vertical="center"/>
    </xf>
    <xf numFmtId="0" fontId="28" fillId="3" borderId="0" xfId="0" applyFont="1" applyFill="1"/>
    <xf numFmtId="1" fontId="39" fillId="3" borderId="3" xfId="0" applyNumberFormat="1" applyFont="1" applyFill="1" applyBorder="1" applyAlignment="1">
      <alignment horizontal="right" vertical="center"/>
    </xf>
    <xf numFmtId="3" fontId="22" fillId="0" borderId="0" xfId="0" applyNumberFormat="1" applyFont="1" applyAlignment="1">
      <alignment horizontal="center"/>
    </xf>
    <xf numFmtId="1" fontId="39" fillId="3" borderId="3" xfId="0" applyNumberFormat="1" applyFont="1" applyFill="1" applyBorder="1" applyAlignment="1">
      <alignment horizontal="right"/>
    </xf>
    <xf numFmtId="3" fontId="26" fillId="0" borderId="4" xfId="0" applyNumberFormat="1" applyFont="1" applyBorder="1" applyAlignment="1">
      <alignment vertical="distributed"/>
    </xf>
    <xf numFmtId="3" fontId="26" fillId="0" borderId="2" xfId="0" applyNumberFormat="1" applyFont="1" applyBorder="1" applyAlignment="1">
      <alignment horizontal="right"/>
    </xf>
    <xf numFmtId="3" fontId="26" fillId="0" borderId="5" xfId="0" applyNumberFormat="1" applyFont="1" applyBorder="1" applyAlignment="1">
      <alignment horizontal="right"/>
    </xf>
    <xf numFmtId="1" fontId="39" fillId="0" borderId="3" xfId="0" applyNumberFormat="1" applyFont="1" applyBorder="1" applyAlignment="1" applyProtection="1">
      <alignment horizontal="right"/>
      <protection locked="0"/>
    </xf>
    <xf numFmtId="9" fontId="22" fillId="0" borderId="3" xfId="0" applyNumberFormat="1" applyFont="1" applyBorder="1"/>
    <xf numFmtId="0" fontId="22" fillId="13" borderId="3" xfId="0" applyFont="1" applyFill="1" applyBorder="1" applyAlignment="1">
      <alignment horizontal="left" vertical="distributed"/>
    </xf>
    <xf numFmtId="0" fontId="22" fillId="4" borderId="3" xfId="0" applyFont="1" applyFill="1" applyBorder="1" applyAlignment="1">
      <alignment horizontal="left" vertical="distributed"/>
    </xf>
    <xf numFmtId="9" fontId="22" fillId="4" borderId="3" xfId="0" applyNumberFormat="1" applyFont="1" applyFill="1" applyBorder="1"/>
    <xf numFmtId="0" fontId="49" fillId="0" borderId="0" xfId="0" applyFont="1"/>
    <xf numFmtId="164" fontId="48" fillId="0" borderId="0" xfId="0" applyNumberFormat="1" applyFont="1"/>
    <xf numFmtId="0" fontId="51" fillId="0" borderId="0" xfId="0" applyFont="1"/>
    <xf numFmtId="0" fontId="52" fillId="0" borderId="0" xfId="0" applyFont="1"/>
    <xf numFmtId="0" fontId="48" fillId="7" borderId="3" xfId="0" applyFont="1" applyFill="1" applyBorder="1" applyAlignment="1">
      <alignment horizontal="center"/>
    </xf>
    <xf numFmtId="9" fontId="51" fillId="7" borderId="3" xfId="0" applyNumberFormat="1" applyFont="1" applyFill="1" applyBorder="1" applyAlignment="1">
      <alignment horizontal="right"/>
    </xf>
    <xf numFmtId="0" fontId="48" fillId="0" borderId="3" xfId="0" applyFont="1" applyBorder="1" applyAlignment="1">
      <alignment horizontal="center"/>
    </xf>
    <xf numFmtId="9" fontId="51" fillId="0" borderId="3" xfId="0" applyNumberFormat="1" applyFont="1" applyBorder="1" applyAlignment="1">
      <alignment horizontal="right"/>
    </xf>
    <xf numFmtId="9" fontId="53" fillId="0" borderId="3" xfId="0" applyNumberFormat="1" applyFont="1" applyBorder="1" applyAlignment="1">
      <alignment horizontal="right"/>
    </xf>
    <xf numFmtId="0" fontId="48" fillId="7" borderId="4" xfId="0" applyFont="1" applyFill="1" applyBorder="1" applyAlignment="1">
      <alignment horizontal="center"/>
    </xf>
    <xf numFmtId="9" fontId="49" fillId="7" borderId="3" xfId="0" applyNumberFormat="1" applyFont="1" applyFill="1" applyBorder="1" applyAlignment="1">
      <alignment horizontal="right"/>
    </xf>
    <xf numFmtId="0" fontId="48" fillId="4" borderId="4" xfId="0" applyFont="1" applyFill="1" applyBorder="1" applyAlignment="1">
      <alignment horizontal="center"/>
    </xf>
    <xf numFmtId="9" fontId="48" fillId="4" borderId="3" xfId="0" applyNumberFormat="1" applyFont="1" applyFill="1" applyBorder="1"/>
    <xf numFmtId="0" fontId="26" fillId="3" borderId="3" xfId="0" applyFont="1" applyFill="1" applyBorder="1" applyAlignment="1">
      <alignment horizontal="left" vertical="distributed"/>
    </xf>
    <xf numFmtId="9" fontId="26" fillId="3" borderId="3" xfId="0" applyNumberFormat="1" applyFont="1" applyFill="1" applyBorder="1"/>
    <xf numFmtId="4" fontId="54" fillId="0" borderId="0" xfId="1" applyNumberFormat="1" applyFont="1" applyAlignment="1">
      <alignment horizontal="right" vertical="top"/>
    </xf>
    <xf numFmtId="4" fontId="39" fillId="0" borderId="3" xfId="1" applyNumberFormat="1" applyFont="1" applyBorder="1" applyAlignment="1">
      <alignment horizontal="center" vertical="center" wrapText="1"/>
    </xf>
    <xf numFmtId="0" fontId="39" fillId="0" borderId="3" xfId="0" applyFont="1" applyBorder="1" applyAlignment="1">
      <alignment horizontal="center" vertical="center" wrapText="1"/>
    </xf>
    <xf numFmtId="0" fontId="22" fillId="0" borderId="3" xfId="0" applyFont="1" applyBorder="1" applyAlignment="1">
      <alignment vertical="top" wrapText="1"/>
    </xf>
    <xf numFmtId="0" fontId="22" fillId="0" borderId="7" xfId="0" applyFont="1" applyBorder="1" applyAlignment="1">
      <alignment horizontal="left" vertical="top" wrapText="1"/>
    </xf>
    <xf numFmtId="0" fontId="26" fillId="11" borderId="3" xfId="0" applyFont="1" applyFill="1" applyBorder="1" applyAlignment="1">
      <alignment horizontal="left" vertical="top" wrapText="1"/>
    </xf>
    <xf numFmtId="0" fontId="26" fillId="0" borderId="3" xfId="0" applyFont="1" applyBorder="1" applyAlignment="1">
      <alignment vertical="top" wrapText="1"/>
    </xf>
    <xf numFmtId="0" fontId="22" fillId="0" borderId="3" xfId="0" applyFont="1" applyBorder="1" applyAlignment="1">
      <alignment horizontal="center" vertical="top" wrapText="1"/>
    </xf>
    <xf numFmtId="0" fontId="38" fillId="0" borderId="3" xfId="0" applyFont="1" applyBorder="1" applyAlignment="1">
      <alignment vertical="top" wrapText="1"/>
    </xf>
    <xf numFmtId="0" fontId="26" fillId="0" borderId="7" xfId="0" applyFont="1" applyBorder="1" applyAlignment="1">
      <alignment vertical="top" wrapText="1"/>
    </xf>
    <xf numFmtId="4" fontId="26" fillId="0" borderId="3" xfId="1" applyNumberFormat="1" applyFont="1" applyBorder="1" applyAlignment="1">
      <alignment horizontal="center" vertical="center" wrapText="1"/>
    </xf>
    <xf numFmtId="0" fontId="27" fillId="3" borderId="3" xfId="0" applyFont="1" applyFill="1" applyBorder="1" applyAlignment="1">
      <alignment vertical="center" wrapText="1"/>
    </xf>
    <xf numFmtId="14" fontId="27" fillId="9" borderId="3" xfId="0" applyNumberFormat="1" applyFont="1" applyFill="1" applyBorder="1" applyAlignment="1" applyProtection="1">
      <alignment horizontal="center" vertical="center"/>
      <protection locked="0"/>
    </xf>
    <xf numFmtId="0" fontId="55" fillId="3" borderId="0" xfId="0" applyFont="1" applyFill="1" applyAlignment="1">
      <alignment vertical="center" wrapText="1"/>
    </xf>
    <xf numFmtId="0" fontId="27" fillId="3" borderId="3" xfId="0" applyFont="1" applyFill="1" applyBorder="1" applyAlignment="1">
      <alignment vertical="center"/>
    </xf>
    <xf numFmtId="1" fontId="22" fillId="9" borderId="3" xfId="0" applyNumberFormat="1" applyFont="1" applyFill="1" applyBorder="1" applyAlignment="1" applyProtection="1">
      <alignment horizontal="right" vertical="top" wrapText="1"/>
      <protection locked="0"/>
    </xf>
    <xf numFmtId="1" fontId="27" fillId="9" borderId="3" xfId="0" applyNumberFormat="1" applyFont="1" applyFill="1" applyBorder="1" applyAlignment="1" applyProtection="1">
      <alignment horizontal="center" vertical="center"/>
      <protection locked="0"/>
    </xf>
    <xf numFmtId="0" fontId="31" fillId="0" borderId="8" xfId="0" applyFont="1" applyBorder="1" applyAlignment="1">
      <alignment horizontal="justify" vertical="center"/>
    </xf>
    <xf numFmtId="0" fontId="57" fillId="0" borderId="0" xfId="0" applyFont="1" applyAlignment="1">
      <alignment horizontal="center" vertical="center"/>
    </xf>
    <xf numFmtId="0" fontId="56" fillId="0" borderId="8" xfId="0" applyFont="1" applyBorder="1" applyAlignment="1">
      <alignment horizontal="justify" vertical="center"/>
    </xf>
    <xf numFmtId="4" fontId="46" fillId="3" borderId="8" xfId="6" applyNumberFormat="1" applyFont="1" applyFill="1" applyBorder="1"/>
    <xf numFmtId="0" fontId="57" fillId="0" borderId="0" xfId="0" applyFont="1"/>
    <xf numFmtId="0" fontId="27" fillId="0" borderId="3" xfId="1" applyFont="1" applyBorder="1" applyAlignment="1">
      <alignment horizontal="right" vertical="top" wrapText="1"/>
    </xf>
    <xf numFmtId="0" fontId="26" fillId="0" borderId="3" xfId="0" applyFont="1" applyBorder="1" applyAlignment="1">
      <alignment vertical="center" wrapText="1"/>
    </xf>
    <xf numFmtId="0" fontId="22" fillId="0" borderId="3" xfId="0" applyFont="1" applyBorder="1" applyAlignment="1">
      <alignment vertical="center" wrapText="1"/>
    </xf>
    <xf numFmtId="0" fontId="45" fillId="0" borderId="3" xfId="0" applyFont="1" applyBorder="1" applyAlignment="1">
      <alignment horizontal="left" vertical="center" wrapText="1"/>
    </xf>
    <xf numFmtId="0" fontId="45" fillId="0" borderId="0" xfId="0" applyFont="1" applyAlignment="1">
      <alignment horizontal="left" vertical="center" wrapText="1"/>
    </xf>
    <xf numFmtId="0" fontId="58" fillId="0" borderId="0" xfId="0" applyFont="1" applyAlignment="1">
      <alignment vertical="center" wrapText="1"/>
    </xf>
    <xf numFmtId="0" fontId="58" fillId="0" borderId="3" xfId="0" applyFont="1" applyBorder="1" applyAlignment="1">
      <alignment vertical="center" wrapText="1"/>
    </xf>
    <xf numFmtId="0" fontId="58" fillId="0" borderId="3" xfId="0" applyFont="1" applyBorder="1"/>
    <xf numFmtId="0" fontId="59" fillId="0" borderId="3" xfId="1" applyFont="1" applyBorder="1" applyAlignment="1">
      <alignment horizontal="center" vertical="top"/>
    </xf>
    <xf numFmtId="0" fontId="42" fillId="0" borderId="3" xfId="1" applyFont="1" applyBorder="1" applyAlignment="1">
      <alignment horizontal="center" vertical="top"/>
    </xf>
    <xf numFmtId="0" fontId="58" fillId="0" borderId="3" xfId="0" applyFont="1" applyBorder="1" applyAlignment="1">
      <alignment vertical="center"/>
    </xf>
    <xf numFmtId="0" fontId="61" fillId="0" borderId="0" xfId="0" applyFont="1" applyAlignment="1">
      <alignment vertical="center" wrapText="1"/>
    </xf>
    <xf numFmtId="0" fontId="59" fillId="0" borderId="3" xfId="1" applyFont="1" applyBorder="1" applyAlignment="1">
      <alignment horizontal="left" vertical="center" wrapText="1"/>
    </xf>
    <xf numFmtId="0" fontId="26" fillId="12" borderId="3" xfId="0" applyFont="1" applyFill="1" applyBorder="1" applyAlignment="1">
      <alignment horizontal="left" vertical="top" wrapText="1"/>
    </xf>
    <xf numFmtId="0" fontId="26" fillId="14" borderId="3" xfId="0" applyFont="1" applyFill="1" applyBorder="1" applyAlignment="1">
      <alignment horizontal="left" vertical="top" wrapText="1"/>
    </xf>
    <xf numFmtId="0" fontId="19" fillId="12" borderId="3" xfId="0" applyFont="1" applyFill="1" applyBorder="1" applyAlignment="1">
      <alignment horizontal="left" vertical="top" wrapText="1"/>
    </xf>
    <xf numFmtId="0" fontId="43" fillId="0" borderId="3" xfId="0" applyFont="1" applyBorder="1" applyAlignment="1">
      <alignment horizontal="left" vertical="top" wrapText="1"/>
    </xf>
    <xf numFmtId="4" fontId="24" fillId="3" borderId="45" xfId="6" applyNumberFormat="1" applyFont="1" applyFill="1" applyBorder="1"/>
    <xf numFmtId="4" fontId="0" fillId="0" borderId="46" xfId="0" applyNumberFormat="1" applyBorder="1"/>
    <xf numFmtId="0" fontId="0" fillId="0" borderId="50" xfId="0" quotePrefix="1" applyBorder="1" applyAlignment="1">
      <alignment horizontal="center" vertical="center"/>
    </xf>
    <xf numFmtId="0" fontId="0" fillId="0" borderId="17" xfId="0" applyBorder="1" applyAlignment="1">
      <alignment wrapText="1"/>
    </xf>
    <xf numFmtId="4" fontId="46" fillId="0" borderId="8" xfId="0" applyNumberFormat="1" applyFont="1" applyBorder="1"/>
    <xf numFmtId="0" fontId="25" fillId="0" borderId="56" xfId="0" quotePrefix="1" applyFont="1" applyBorder="1" applyAlignment="1">
      <alignment horizontal="center" vertical="center"/>
    </xf>
    <xf numFmtId="0" fontId="25" fillId="0" borderId="55" xfId="0" quotePrefix="1" applyFont="1" applyBorder="1" applyAlignment="1">
      <alignment horizontal="center" vertical="center"/>
    </xf>
    <xf numFmtId="4" fontId="46" fillId="0" borderId="25" xfId="0" applyNumberFormat="1" applyFont="1" applyBorder="1"/>
    <xf numFmtId="4" fontId="46" fillId="0" borderId="39" xfId="0" applyNumberFormat="1" applyFont="1" applyBorder="1"/>
    <xf numFmtId="0" fontId="25" fillId="0" borderId="45" xfId="0" applyFont="1" applyBorder="1" applyAlignment="1">
      <alignment wrapText="1"/>
    </xf>
    <xf numFmtId="0" fontId="57" fillId="0" borderId="8" xfId="0" applyFont="1" applyBorder="1"/>
    <xf numFmtId="0" fontId="57" fillId="0" borderId="25" xfId="0" applyFont="1" applyBorder="1" applyAlignment="1">
      <alignment wrapText="1"/>
    </xf>
    <xf numFmtId="4" fontId="35" fillId="3" borderId="22" xfId="6" applyNumberFormat="1" applyFont="1" applyFill="1" applyBorder="1"/>
    <xf numFmtId="4" fontId="57" fillId="0" borderId="26" xfId="0" applyNumberFormat="1" applyFont="1" applyBorder="1"/>
    <xf numFmtId="16" fontId="22" fillId="0" borderId="3" xfId="0" applyNumberFormat="1" applyFont="1" applyBorder="1" applyAlignment="1">
      <alignment horizontal="left" vertical="top" wrapText="1"/>
    </xf>
    <xf numFmtId="0" fontId="57" fillId="0" borderId="25" xfId="0" applyFont="1" applyBorder="1"/>
    <xf numFmtId="4" fontId="25" fillId="0" borderId="46" xfId="0" applyNumberFormat="1" applyFont="1" applyBorder="1"/>
    <xf numFmtId="4" fontId="25" fillId="9" borderId="7" xfId="0" applyNumberFormat="1" applyFont="1" applyFill="1" applyBorder="1" applyProtection="1">
      <protection locked="0"/>
    </xf>
    <xf numFmtId="4" fontId="25" fillId="0" borderId="7" xfId="0" applyNumberFormat="1" applyFont="1" applyBorder="1"/>
    <xf numFmtId="0" fontId="25" fillId="0" borderId="58" xfId="0" applyFont="1" applyBorder="1"/>
    <xf numFmtId="4" fontId="57" fillId="0" borderId="25" xfId="0" applyNumberFormat="1" applyFont="1" applyBorder="1"/>
    <xf numFmtId="4" fontId="57" fillId="9" borderId="45" xfId="0" applyNumberFormat="1" applyFont="1" applyFill="1" applyBorder="1" applyProtection="1">
      <protection locked="0"/>
    </xf>
    <xf numFmtId="4" fontId="57" fillId="0" borderId="45" xfId="0" applyNumberFormat="1" applyFont="1" applyBorder="1"/>
    <xf numFmtId="4" fontId="25" fillId="9" borderId="8" xfId="0" applyNumberFormat="1" applyFont="1" applyFill="1" applyBorder="1" applyProtection="1">
      <protection locked="0"/>
    </xf>
    <xf numFmtId="4" fontId="25" fillId="0" borderId="8" xfId="0" applyNumberFormat="1" applyFont="1" applyBorder="1"/>
    <xf numFmtId="4" fontId="57" fillId="9" borderId="53" xfId="0" applyNumberFormat="1" applyFont="1" applyFill="1" applyBorder="1" applyProtection="1">
      <protection locked="0"/>
    </xf>
    <xf numFmtId="4" fontId="57" fillId="9" borderId="25" xfId="0" applyNumberFormat="1" applyFont="1" applyFill="1" applyBorder="1" applyProtection="1">
      <protection locked="0"/>
    </xf>
    <xf numFmtId="4" fontId="57" fillId="0" borderId="54" xfId="0" applyNumberFormat="1" applyFont="1" applyBorder="1"/>
    <xf numFmtId="4" fontId="57" fillId="3" borderId="22" xfId="0" applyNumberFormat="1" applyFont="1" applyFill="1" applyBorder="1" applyProtection="1">
      <protection locked="0"/>
    </xf>
    <xf numFmtId="4" fontId="57" fillId="3" borderId="22" xfId="0" applyNumberFormat="1" applyFont="1" applyFill="1" applyBorder="1"/>
    <xf numFmtId="0" fontId="25" fillId="0" borderId="57" xfId="0" quotePrefix="1" applyFont="1" applyBorder="1" applyAlignment="1">
      <alignment horizontal="center" vertical="center"/>
    </xf>
    <xf numFmtId="0" fontId="25" fillId="0" borderId="45" xfId="0" applyFont="1" applyBorder="1"/>
    <xf numFmtId="4" fontId="25" fillId="0" borderId="31" xfId="0" applyNumberFormat="1" applyFont="1" applyBorder="1"/>
    <xf numFmtId="0" fontId="25" fillId="0" borderId="59" xfId="0" applyFont="1" applyBorder="1"/>
    <xf numFmtId="4" fontId="24" fillId="3" borderId="32" xfId="6" applyNumberFormat="1" applyFont="1" applyFill="1" applyBorder="1"/>
    <xf numFmtId="4" fontId="24" fillId="3" borderId="60" xfId="6" applyNumberFormat="1" applyFont="1" applyFill="1" applyBorder="1"/>
    <xf numFmtId="4" fontId="25" fillId="0" borderId="61" xfId="0" applyNumberFormat="1" applyFont="1" applyBorder="1"/>
    <xf numFmtId="4" fontId="25" fillId="0" borderId="33" xfId="0" applyNumberFormat="1" applyFont="1" applyBorder="1"/>
    <xf numFmtId="0" fontId="57" fillId="0" borderId="24" xfId="0" quotePrefix="1" applyFont="1" applyBorder="1" applyAlignment="1">
      <alignment horizontal="center" vertical="center"/>
    </xf>
    <xf numFmtId="0" fontId="57" fillId="0" borderId="38" xfId="0" quotePrefix="1" applyFont="1" applyBorder="1" applyAlignment="1">
      <alignment horizontal="center" vertical="center"/>
    </xf>
    <xf numFmtId="0" fontId="0" fillId="0" borderId="7" xfId="0" applyBorder="1"/>
    <xf numFmtId="4" fontId="35" fillId="0" borderId="25" xfId="0" applyNumberFormat="1" applyFont="1" applyBorder="1"/>
    <xf numFmtId="4" fontId="0" fillId="0" borderId="7" xfId="0" applyNumberFormat="1" applyBorder="1"/>
    <xf numFmtId="4" fontId="0" fillId="0" borderId="25" xfId="0" applyNumberFormat="1" applyBorder="1"/>
    <xf numFmtId="4" fontId="35" fillId="0" borderId="17" xfId="0" applyNumberFormat="1" applyFont="1" applyBorder="1"/>
    <xf numFmtId="4" fontId="35" fillId="0" borderId="62" xfId="0" applyNumberFormat="1" applyFont="1" applyBorder="1"/>
    <xf numFmtId="4" fontId="0" fillId="0" borderId="31" xfId="0" applyNumberFormat="1" applyBorder="1"/>
    <xf numFmtId="0" fontId="0" fillId="0" borderId="63" xfId="0" applyBorder="1"/>
    <xf numFmtId="4" fontId="0" fillId="0" borderId="58" xfId="0" applyNumberFormat="1" applyBorder="1"/>
    <xf numFmtId="0" fontId="0" fillId="0" borderId="65" xfId="0" applyBorder="1"/>
    <xf numFmtId="0" fontId="0" fillId="0" borderId="58" xfId="0" applyBorder="1"/>
    <xf numFmtId="4" fontId="35" fillId="0" borderId="45" xfId="0" applyNumberFormat="1" applyFont="1" applyBorder="1"/>
    <xf numFmtId="4" fontId="25" fillId="9" borderId="22" xfId="0" applyNumberFormat="1" applyFont="1" applyFill="1" applyBorder="1" applyProtection="1">
      <protection locked="0"/>
    </xf>
    <xf numFmtId="4" fontId="25" fillId="0" borderId="22" xfId="0" applyNumberFormat="1" applyFont="1" applyBorder="1"/>
    <xf numFmtId="4" fontId="0" fillId="0" borderId="33" xfId="0" applyNumberFormat="1" applyBorder="1"/>
    <xf numFmtId="4" fontId="0" fillId="0" borderId="23" xfId="0" applyNumberFormat="1" applyBorder="1"/>
    <xf numFmtId="4" fontId="25" fillId="8" borderId="7" xfId="0" applyNumberFormat="1" applyFont="1" applyFill="1" applyBorder="1"/>
    <xf numFmtId="0" fontId="57" fillId="0" borderId="64" xfId="0" applyFont="1" applyBorder="1" applyAlignment="1">
      <alignment wrapText="1"/>
    </xf>
    <xf numFmtId="0" fontId="28" fillId="0" borderId="3" xfId="1" applyFont="1" applyBorder="1" applyAlignment="1">
      <alignment horizontal="left" vertical="top"/>
    </xf>
    <xf numFmtId="0" fontId="47" fillId="0" borderId="0" xfId="1" applyFont="1" applyAlignment="1">
      <alignment vertical="center" wrapText="1"/>
    </xf>
    <xf numFmtId="0" fontId="47" fillId="0" borderId="3" xfId="1" applyFont="1" applyBorder="1" applyAlignment="1">
      <alignment vertical="center" wrapText="1"/>
    </xf>
    <xf numFmtId="4" fontId="49" fillId="0" borderId="3" xfId="1" applyNumberFormat="1" applyFont="1" applyBorder="1" applyAlignment="1">
      <alignment horizontal="center" vertical="center" wrapText="1"/>
    </xf>
    <xf numFmtId="0" fontId="47" fillId="0" borderId="3" xfId="1" applyFont="1" applyBorder="1" applyAlignment="1">
      <alignment horizontal="center" vertical="center" wrapText="1"/>
    </xf>
    <xf numFmtId="0" fontId="62" fillId="0" borderId="3" xfId="0" applyFont="1" applyBorder="1" applyAlignment="1">
      <alignment horizontal="left" vertical="center" wrapText="1"/>
    </xf>
    <xf numFmtId="0" fontId="47" fillId="0" borderId="3" xfId="1" applyFont="1" applyBorder="1" applyAlignment="1">
      <alignment horizontal="left" vertical="center" wrapText="1"/>
    </xf>
    <xf numFmtId="0" fontId="63" fillId="0" borderId="3" xfId="0" applyFont="1" applyBorder="1" applyAlignment="1">
      <alignment horizontal="left" vertical="center" wrapText="1"/>
    </xf>
    <xf numFmtId="0" fontId="50" fillId="0" borderId="3" xfId="1" applyFont="1" applyBorder="1" applyAlignment="1">
      <alignment horizontal="center" vertical="center" wrapText="1"/>
    </xf>
    <xf numFmtId="0" fontId="62" fillId="0" borderId="3" xfId="0" applyFont="1" applyBorder="1" applyAlignment="1">
      <alignment vertical="center" wrapText="1"/>
    </xf>
    <xf numFmtId="0" fontId="62" fillId="0" borderId="3" xfId="0" applyFont="1" applyBorder="1" applyAlignment="1">
      <alignment vertical="center"/>
    </xf>
    <xf numFmtId="0" fontId="47" fillId="3" borderId="3" xfId="1" applyFont="1" applyFill="1" applyBorder="1" applyAlignment="1">
      <alignment horizontal="center" vertical="center" wrapText="1"/>
    </xf>
    <xf numFmtId="0" fontId="49" fillId="0" borderId="3" xfId="1" applyFont="1" applyBorder="1" applyAlignment="1" applyProtection="1">
      <alignment horizontal="center" vertical="center" wrapText="1"/>
      <protection hidden="1"/>
    </xf>
    <xf numFmtId="0" fontId="48" fillId="0" borderId="0" xfId="1" applyFont="1" applyAlignment="1" applyProtection="1">
      <alignment vertical="center" wrapText="1"/>
      <protection hidden="1"/>
    </xf>
    <xf numFmtId="9" fontId="49" fillId="0" borderId="0" xfId="5" applyFont="1" applyBorder="1" applyAlignment="1" applyProtection="1">
      <alignment vertical="center" wrapText="1"/>
    </xf>
    <xf numFmtId="0" fontId="48" fillId="0" borderId="0" xfId="1" applyFont="1" applyAlignment="1">
      <alignment vertical="center" wrapText="1"/>
    </xf>
    <xf numFmtId="0" fontId="48" fillId="0" borderId="3" xfId="0" applyFont="1" applyBorder="1" applyAlignment="1">
      <alignment vertical="top" wrapText="1"/>
    </xf>
    <xf numFmtId="4" fontId="64" fillId="0" borderId="3" xfId="1" applyNumberFormat="1" applyFont="1" applyBorder="1" applyAlignment="1">
      <alignment vertical="center" wrapText="1"/>
    </xf>
    <xf numFmtId="0" fontId="64" fillId="0" borderId="3" xfId="0" applyFont="1" applyBorder="1" applyAlignment="1">
      <alignment vertical="center" wrapText="1"/>
    </xf>
    <xf numFmtId="0" fontId="64" fillId="0" borderId="7" xfId="0" applyFont="1" applyBorder="1" applyAlignment="1">
      <alignment vertical="center" wrapText="1"/>
    </xf>
    <xf numFmtId="0" fontId="48" fillId="0" borderId="0" xfId="0" applyFont="1" applyAlignment="1">
      <alignment vertical="top" wrapText="1"/>
    </xf>
    <xf numFmtId="0" fontId="25" fillId="0" borderId="22" xfId="0" applyFont="1" applyBorder="1" applyAlignment="1" applyProtection="1">
      <alignment vertical="center" wrapText="1"/>
      <protection locked="0"/>
    </xf>
    <xf numFmtId="0" fontId="43" fillId="0" borderId="3" xfId="0" applyFont="1" applyBorder="1" applyAlignment="1">
      <alignment vertical="top" wrapText="1"/>
    </xf>
    <xf numFmtId="4" fontId="36" fillId="3" borderId="3" xfId="6" applyNumberFormat="1" applyFont="1" applyFill="1" applyBorder="1" applyProtection="1"/>
    <xf numFmtId="4" fontId="36" fillId="9" borderId="3" xfId="0" applyNumberFormat="1" applyFont="1" applyFill="1" applyBorder="1" applyProtection="1">
      <protection locked="0"/>
    </xf>
    <xf numFmtId="4" fontId="32" fillId="0" borderId="3" xfId="0" applyNumberFormat="1" applyFont="1" applyBorder="1"/>
    <xf numFmtId="0" fontId="15" fillId="0" borderId="0" xfId="0" applyFont="1" applyAlignment="1">
      <alignment vertical="center"/>
    </xf>
    <xf numFmtId="4" fontId="35" fillId="0" borderId="0" xfId="0" applyNumberFormat="1" applyFont="1"/>
    <xf numFmtId="0" fontId="36" fillId="0" borderId="3" xfId="0" quotePrefix="1" applyFont="1" applyBorder="1" applyAlignment="1">
      <alignment horizontal="center" vertical="center"/>
    </xf>
    <xf numFmtId="0" fontId="36" fillId="0" borderId="3" xfId="0" applyFont="1" applyBorder="1" applyAlignment="1">
      <alignment horizontal="left" vertical="top" wrapText="1"/>
    </xf>
    <xf numFmtId="4" fontId="32" fillId="0" borderId="0" xfId="0" applyNumberFormat="1" applyFont="1"/>
    <xf numFmtId="4" fontId="46" fillId="0" borderId="0" xfId="0" applyNumberFormat="1" applyFont="1"/>
    <xf numFmtId="4" fontId="36" fillId="8" borderId="3" xfId="0" applyNumberFormat="1" applyFont="1" applyFill="1" applyBorder="1"/>
    <xf numFmtId="0" fontId="43" fillId="0" borderId="3" xfId="0" quotePrefix="1" applyFont="1" applyBorder="1" applyAlignment="1">
      <alignment horizontal="center" vertical="center"/>
    </xf>
    <xf numFmtId="0" fontId="14" fillId="0" borderId="3" xfId="0" applyFont="1" applyBorder="1" applyAlignment="1">
      <alignment wrapText="1"/>
    </xf>
    <xf numFmtId="4" fontId="14" fillId="3" borderId="3" xfId="6" applyNumberFormat="1" applyFont="1" applyFill="1" applyBorder="1" applyProtection="1"/>
    <xf numFmtId="4" fontId="14" fillId="0" borderId="3" xfId="0" applyNumberFormat="1" applyFont="1" applyBorder="1"/>
    <xf numFmtId="0" fontId="22" fillId="3" borderId="3" xfId="1" applyFont="1" applyFill="1" applyBorder="1" applyAlignment="1">
      <alignment horizontal="left" vertical="top"/>
    </xf>
    <xf numFmtId="0" fontId="57" fillId="0" borderId="68" xfId="0" quotePrefix="1" applyFont="1" applyBorder="1" applyAlignment="1">
      <alignment horizontal="center" vertical="center"/>
    </xf>
    <xf numFmtId="4" fontId="35" fillId="0" borderId="46" xfId="0" applyNumberFormat="1" applyFont="1" applyBorder="1"/>
    <xf numFmtId="4" fontId="0" fillId="0" borderId="53" xfId="0" applyNumberFormat="1" applyBorder="1"/>
    <xf numFmtId="4" fontId="0" fillId="0" borderId="54" xfId="0" applyNumberFormat="1" applyBorder="1"/>
    <xf numFmtId="4" fontId="0" fillId="0" borderId="22" xfId="0" applyNumberFormat="1" applyBorder="1"/>
    <xf numFmtId="4" fontId="30" fillId="0" borderId="69" xfId="0" applyNumberFormat="1" applyFont="1" applyBorder="1"/>
    <xf numFmtId="4" fontId="25" fillId="8" borderId="8" xfId="0" applyNumberFormat="1" applyFont="1" applyFill="1" applyBorder="1"/>
    <xf numFmtId="0" fontId="65" fillId="0" borderId="7" xfId="0" applyFont="1" applyBorder="1" applyAlignment="1">
      <alignment wrapText="1"/>
    </xf>
    <xf numFmtId="0" fontId="65" fillId="0" borderId="40" xfId="0" quotePrefix="1" applyFont="1" applyBorder="1" applyAlignment="1">
      <alignment horizontal="center" vertical="center"/>
    </xf>
    <xf numFmtId="0" fontId="26" fillId="3" borderId="3" xfId="1" applyFont="1" applyFill="1" applyBorder="1" applyAlignment="1" applyProtection="1">
      <alignment horizontal="left" vertical="top" wrapText="1"/>
      <protection locked="0"/>
    </xf>
    <xf numFmtId="0" fontId="66" fillId="0" borderId="3" xfId="0" applyFont="1" applyBorder="1" applyAlignment="1">
      <alignment wrapText="1"/>
    </xf>
    <xf numFmtId="4" fontId="68" fillId="3" borderId="3" xfId="6" applyNumberFormat="1" applyFont="1" applyFill="1" applyBorder="1"/>
    <xf numFmtId="4" fontId="66" fillId="0" borderId="3" xfId="0" applyNumberFormat="1" applyFont="1" applyBorder="1"/>
    <xf numFmtId="0" fontId="66" fillId="0" borderId="0" xfId="0" applyFont="1"/>
    <xf numFmtId="4" fontId="66" fillId="9" borderId="3" xfId="0" applyNumberFormat="1" applyFont="1" applyFill="1" applyBorder="1" applyProtection="1">
      <protection locked="0"/>
    </xf>
    <xf numFmtId="0" fontId="25" fillId="0" borderId="0" xfId="0" quotePrefix="1" applyFont="1" applyAlignment="1">
      <alignment horizontal="center" vertical="center"/>
    </xf>
    <xf numFmtId="0" fontId="35" fillId="15" borderId="70" xfId="0" applyFont="1" applyFill="1" applyBorder="1" applyAlignment="1">
      <alignment vertical="center"/>
    </xf>
    <xf numFmtId="0" fontId="66" fillId="15" borderId="3" xfId="0" applyFont="1" applyFill="1" applyBorder="1" applyAlignment="1">
      <alignment wrapText="1"/>
    </xf>
    <xf numFmtId="0" fontId="67" fillId="15" borderId="0" xfId="0" applyFont="1" applyFill="1"/>
    <xf numFmtId="4" fontId="71" fillId="15" borderId="3" xfId="1" applyNumberFormat="1" applyFont="1" applyFill="1" applyBorder="1" applyAlignment="1">
      <alignment horizontal="right" vertical="top"/>
    </xf>
    <xf numFmtId="0" fontId="69" fillId="15" borderId="3" xfId="1" applyFont="1" applyFill="1" applyBorder="1" applyAlignment="1">
      <alignment horizontal="right" vertical="top" wrapText="1"/>
    </xf>
    <xf numFmtId="9" fontId="27" fillId="10" borderId="0" xfId="5" applyFont="1" applyFill="1" applyBorder="1" applyAlignment="1" applyProtection="1">
      <alignment vertical="top" wrapText="1"/>
    </xf>
    <xf numFmtId="3" fontId="7" fillId="0" borderId="3" xfId="0" applyNumberFormat="1" applyFont="1" applyBorder="1" applyAlignment="1">
      <alignment horizontal="center" vertical="top"/>
    </xf>
    <xf numFmtId="3" fontId="59" fillId="0" borderId="3" xfId="0" applyNumberFormat="1" applyFont="1" applyBorder="1" applyAlignment="1">
      <alignment horizontal="left" vertical="top"/>
    </xf>
    <xf numFmtId="3" fontId="36" fillId="0" borderId="3" xfId="0" applyNumberFormat="1" applyFont="1" applyBorder="1" applyAlignment="1">
      <alignment horizontal="left" vertical="top" wrapText="1"/>
    </xf>
    <xf numFmtId="0" fontId="0" fillId="0" borderId="3" xfId="0" applyBorder="1" applyAlignment="1">
      <alignment horizontal="justify" vertical="center"/>
    </xf>
    <xf numFmtId="0" fontId="67" fillId="0" borderId="3" xfId="0" applyFont="1" applyBorder="1" applyAlignment="1">
      <alignment horizontal="justify" vertical="center"/>
    </xf>
    <xf numFmtId="0" fontId="72" fillId="0" borderId="3" xfId="0" applyFont="1" applyBorder="1"/>
    <xf numFmtId="4" fontId="73" fillId="3" borderId="3" xfId="6" applyNumberFormat="1" applyFont="1" applyFill="1" applyBorder="1"/>
    <xf numFmtId="4" fontId="72" fillId="0" borderId="3" xfId="0" applyNumberFormat="1" applyFont="1" applyBorder="1"/>
    <xf numFmtId="0" fontId="72" fillId="0" borderId="0" xfId="0" applyFont="1"/>
    <xf numFmtId="4" fontId="72" fillId="9" borderId="3" xfId="0" applyNumberFormat="1" applyFont="1" applyFill="1" applyBorder="1" applyProtection="1">
      <protection locked="0"/>
    </xf>
    <xf numFmtId="0" fontId="35" fillId="16" borderId="70" xfId="0" applyFont="1" applyFill="1" applyBorder="1" applyAlignment="1">
      <alignment vertical="center"/>
    </xf>
    <xf numFmtId="0" fontId="0" fillId="16" borderId="0" xfId="0" applyFill="1"/>
    <xf numFmtId="4" fontId="70" fillId="15" borderId="3" xfId="0" applyNumberFormat="1" applyFont="1" applyFill="1" applyBorder="1"/>
    <xf numFmtId="0" fontId="66" fillId="0" borderId="8" xfId="0" applyFont="1" applyBorder="1" applyAlignment="1">
      <alignment wrapText="1"/>
    </xf>
    <xf numFmtId="4" fontId="68" fillId="3" borderId="8" xfId="6" applyNumberFormat="1" applyFont="1" applyFill="1" applyBorder="1"/>
    <xf numFmtId="4" fontId="66" fillId="0" borderId="8" xfId="0" applyNumberFormat="1" applyFont="1" applyBorder="1"/>
    <xf numFmtId="0" fontId="72" fillId="16" borderId="7" xfId="0" applyFont="1" applyFill="1" applyBorder="1"/>
    <xf numFmtId="4" fontId="35" fillId="0" borderId="72" xfId="0" applyNumberFormat="1" applyFont="1" applyBorder="1"/>
    <xf numFmtId="4" fontId="66" fillId="9" borderId="8" xfId="0" applyNumberFormat="1" applyFont="1" applyFill="1" applyBorder="1" applyProtection="1">
      <protection locked="0"/>
    </xf>
    <xf numFmtId="4" fontId="35" fillId="0" borderId="73" xfId="0" applyNumberFormat="1" applyFont="1" applyBorder="1"/>
    <xf numFmtId="4" fontId="74" fillId="16" borderId="7" xfId="0" applyNumberFormat="1" applyFont="1" applyFill="1" applyBorder="1"/>
    <xf numFmtId="0" fontId="0" fillId="0" borderId="7" xfId="0" applyBorder="1" applyAlignment="1">
      <alignment horizontal="justify" vertical="center"/>
    </xf>
    <xf numFmtId="4" fontId="24" fillId="3" borderId="7" xfId="6" applyNumberFormat="1" applyFont="1" applyFill="1" applyBorder="1"/>
    <xf numFmtId="4" fontId="0" fillId="9" borderId="7" xfId="0" applyNumberFormat="1" applyFill="1" applyBorder="1" applyProtection="1">
      <protection locked="0"/>
    </xf>
    <xf numFmtId="4" fontId="0" fillId="3" borderId="3" xfId="0" applyNumberFormat="1" applyFill="1" applyBorder="1"/>
    <xf numFmtId="4" fontId="0" fillId="3" borderId="7" xfId="0" applyNumberFormat="1" applyFill="1" applyBorder="1"/>
    <xf numFmtId="0" fontId="75" fillId="0" borderId="3" xfId="0" applyFont="1" applyBorder="1" applyAlignment="1">
      <alignment horizontal="justify" vertical="center"/>
    </xf>
    <xf numFmtId="0" fontId="72" fillId="3" borderId="3" xfId="0" applyFont="1" applyFill="1" applyBorder="1"/>
    <xf numFmtId="0" fontId="66" fillId="3" borderId="3" xfId="0" applyFont="1" applyFill="1" applyBorder="1" applyAlignment="1">
      <alignment wrapText="1"/>
    </xf>
    <xf numFmtId="49" fontId="39" fillId="0" borderId="3" xfId="0" applyNumberFormat="1" applyFont="1" applyBorder="1" applyAlignment="1">
      <alignment horizontal="center" vertical="center" wrapText="1"/>
    </xf>
    <xf numFmtId="0" fontId="76" fillId="0" borderId="3" xfId="0" applyFont="1" applyBorder="1" applyAlignment="1">
      <alignment vertical="top"/>
    </xf>
    <xf numFmtId="0" fontId="76" fillId="0" borderId="3" xfId="0" applyFont="1" applyBorder="1" applyAlignment="1">
      <alignment horizontal="justify" vertical="top"/>
    </xf>
    <xf numFmtId="0" fontId="57" fillId="0" borderId="0" xfId="0" applyFont="1" applyAlignment="1">
      <alignment wrapText="1"/>
    </xf>
    <xf numFmtId="0" fontId="78" fillId="16" borderId="7" xfId="0" applyFont="1" applyFill="1" applyBorder="1"/>
    <xf numFmtId="4" fontId="79" fillId="16" borderId="7" xfId="0" applyNumberFormat="1" applyFont="1" applyFill="1" applyBorder="1"/>
    <xf numFmtId="4" fontId="79" fillId="8" borderId="3" xfId="1" applyNumberFormat="1" applyFont="1" applyFill="1" applyBorder="1" applyAlignment="1">
      <alignment horizontal="right" vertical="top"/>
    </xf>
    <xf numFmtId="0" fontId="80" fillId="0" borderId="3" xfId="1" applyFont="1" applyBorder="1" applyAlignment="1">
      <alignment horizontal="left" vertical="center" wrapText="1"/>
    </xf>
    <xf numFmtId="0" fontId="81" fillId="0" borderId="3" xfId="0" applyFont="1" applyBorder="1" applyAlignment="1">
      <alignment vertical="top" wrapText="1"/>
    </xf>
    <xf numFmtId="0" fontId="0" fillId="0" borderId="32" xfId="0" applyBorder="1" applyAlignment="1">
      <alignment wrapText="1"/>
    </xf>
    <xf numFmtId="0" fontId="0" fillId="0" borderId="56" xfId="0" quotePrefix="1" applyBorder="1" applyAlignment="1">
      <alignment horizontal="center" vertical="center"/>
    </xf>
    <xf numFmtId="0" fontId="0" fillId="0" borderId="22" xfId="0" applyBorder="1" applyAlignment="1">
      <alignment vertical="center" wrapText="1"/>
    </xf>
    <xf numFmtId="0" fontId="43" fillId="0" borderId="7" xfId="0" quotePrefix="1" applyFont="1" applyBorder="1" applyAlignment="1">
      <alignment horizontal="center" vertical="center"/>
    </xf>
    <xf numFmtId="0" fontId="14" fillId="0" borderId="7" xfId="0" applyFont="1" applyBorder="1" applyAlignment="1">
      <alignment wrapText="1"/>
    </xf>
    <xf numFmtId="4" fontId="14" fillId="3" borderId="7" xfId="6" applyNumberFormat="1" applyFont="1" applyFill="1" applyBorder="1" applyProtection="1"/>
    <xf numFmtId="4" fontId="14" fillId="0" borderId="7" xfId="0" applyNumberFormat="1" applyFont="1" applyBorder="1"/>
    <xf numFmtId="0" fontId="0" fillId="0" borderId="35" xfId="0" applyBorder="1"/>
    <xf numFmtId="4" fontId="32" fillId="0" borderId="15" xfId="0" applyNumberFormat="1" applyFont="1" applyBorder="1"/>
    <xf numFmtId="0" fontId="36" fillId="0" borderId="35" xfId="0" applyFont="1" applyBorder="1"/>
    <xf numFmtId="4" fontId="32" fillId="8" borderId="15" xfId="0" applyNumberFormat="1" applyFont="1" applyFill="1" applyBorder="1"/>
    <xf numFmtId="4" fontId="0" fillId="0" borderId="75" xfId="0" applyNumberFormat="1" applyBorder="1"/>
    <xf numFmtId="4" fontId="25" fillId="9" borderId="45" xfId="0" applyNumberFormat="1" applyFont="1" applyFill="1" applyBorder="1" applyProtection="1">
      <protection locked="0"/>
    </xf>
    <xf numFmtId="0" fontId="0" fillId="0" borderId="58" xfId="0" applyBorder="1" applyAlignment="1">
      <alignment vertical="center" wrapText="1"/>
    </xf>
    <xf numFmtId="4" fontId="0" fillId="0" borderId="45" xfId="0" applyNumberFormat="1" applyBorder="1"/>
    <xf numFmtId="4" fontId="24" fillId="3" borderId="25" xfId="6" applyNumberFormat="1" applyFont="1" applyFill="1" applyBorder="1"/>
    <xf numFmtId="4" fontId="25" fillId="9" borderId="25" xfId="0" applyNumberFormat="1" applyFont="1" applyFill="1" applyBorder="1" applyProtection="1">
      <protection locked="0"/>
    </xf>
    <xf numFmtId="0" fontId="0" fillId="0" borderId="25" xfId="0" applyBorder="1" applyAlignment="1">
      <alignment wrapText="1"/>
    </xf>
    <xf numFmtId="0" fontId="26" fillId="17" borderId="3" xfId="0" applyFont="1" applyFill="1" applyBorder="1" applyAlignment="1">
      <alignment horizontal="left" vertical="top" wrapText="1"/>
    </xf>
    <xf numFmtId="0" fontId="82" fillId="0" borderId="3" xfId="0" applyFont="1" applyBorder="1" applyAlignment="1">
      <alignment vertical="center" wrapText="1"/>
    </xf>
    <xf numFmtId="0" fontId="0" fillId="0" borderId="75" xfId="0" applyBorder="1" applyAlignment="1">
      <alignment wrapText="1"/>
    </xf>
    <xf numFmtId="49" fontId="30" fillId="0" borderId="57" xfId="0" quotePrefix="1" applyNumberFormat="1" applyFont="1" applyBorder="1" applyAlignment="1">
      <alignment horizontal="center" vertical="center" wrapText="1"/>
    </xf>
    <xf numFmtId="49" fontId="30" fillId="0" borderId="24" xfId="0" quotePrefix="1" applyNumberFormat="1" applyFont="1" applyBorder="1" applyAlignment="1">
      <alignment horizontal="center" vertical="center" wrapText="1"/>
    </xf>
    <xf numFmtId="3" fontId="17" fillId="0" borderId="3" xfId="0" applyNumberFormat="1" applyFont="1" applyBorder="1" applyAlignment="1">
      <alignment horizontal="center" vertical="top"/>
    </xf>
    <xf numFmtId="3" fontId="19" fillId="0" borderId="7" xfId="0" applyNumberFormat="1" applyFont="1" applyBorder="1" applyAlignment="1">
      <alignment horizontal="left" vertical="top"/>
    </xf>
    <xf numFmtId="49" fontId="30" fillId="0" borderId="3" xfId="0" quotePrefix="1" applyNumberFormat="1" applyFont="1" applyBorder="1" applyAlignment="1">
      <alignment horizontal="center" vertical="center" wrapText="1"/>
    </xf>
    <xf numFmtId="0" fontId="0" fillId="0" borderId="3" xfId="0" applyBorder="1" applyAlignment="1">
      <alignment vertical="center" wrapText="1"/>
    </xf>
    <xf numFmtId="49" fontId="30" fillId="0" borderId="7" xfId="0" quotePrefix="1" applyNumberFormat="1" applyFont="1" applyBorder="1" applyAlignment="1">
      <alignment horizontal="center" vertical="center" wrapText="1"/>
    </xf>
    <xf numFmtId="0" fontId="47" fillId="0" borderId="3" xfId="1" applyFont="1" applyBorder="1" applyAlignment="1">
      <alignment horizontal="left" vertical="top" wrapText="1"/>
    </xf>
    <xf numFmtId="165" fontId="22" fillId="13" borderId="3" xfId="0" applyNumberFormat="1" applyFont="1" applyFill="1" applyBorder="1" applyAlignment="1" applyProtection="1">
      <alignment horizontal="right" vertical="top" wrapText="1"/>
      <protection locked="0"/>
    </xf>
    <xf numFmtId="9" fontId="27" fillId="3" borderId="6" xfId="5" applyFont="1" applyFill="1" applyBorder="1" applyAlignment="1" applyProtection="1">
      <alignment vertical="top"/>
    </xf>
    <xf numFmtId="0" fontId="83" fillId="0" borderId="3" xfId="0" applyFont="1" applyBorder="1" applyAlignment="1">
      <alignment horizontal="left" vertical="top" wrapText="1"/>
    </xf>
    <xf numFmtId="0" fontId="84" fillId="0" borderId="3" xfId="0" applyFont="1" applyBorder="1" applyAlignment="1">
      <alignment horizontal="left" vertical="top" wrapText="1"/>
    </xf>
    <xf numFmtId="0" fontId="1" fillId="0" borderId="0" xfId="7" applyAlignment="1">
      <alignment wrapText="1"/>
    </xf>
    <xf numFmtId="0" fontId="87" fillId="0" borderId="0" xfId="7" applyFont="1" applyAlignment="1">
      <alignment horizontal="center" vertical="center" wrapText="1"/>
    </xf>
    <xf numFmtId="0" fontId="87" fillId="0" borderId="0" xfId="7" applyFont="1" applyAlignment="1">
      <alignment wrapText="1"/>
    </xf>
    <xf numFmtId="0" fontId="1" fillId="0" borderId="0" xfId="7"/>
    <xf numFmtId="166" fontId="39" fillId="0" borderId="3" xfId="8" applyFont="1" applyBorder="1" applyAlignment="1">
      <alignment horizontal="center" vertical="center" wrapText="1"/>
    </xf>
    <xf numFmtId="166" fontId="89" fillId="0" borderId="3" xfId="8" applyFont="1" applyBorder="1" applyAlignment="1">
      <alignment horizontal="center" vertical="center" wrapText="1"/>
    </xf>
    <xf numFmtId="166" fontId="45" fillId="0" borderId="3" xfId="8" applyFont="1" applyBorder="1" applyAlignment="1">
      <alignment horizontal="center" vertical="center" wrapText="1"/>
    </xf>
    <xf numFmtId="37" fontId="45" fillId="0" borderId="3" xfId="8" applyNumberFormat="1" applyFont="1" applyBorder="1" applyAlignment="1">
      <alignment horizontal="center" vertical="center" wrapText="1"/>
    </xf>
    <xf numFmtId="37" fontId="90" fillId="0" borderId="3" xfId="8" applyNumberFormat="1" applyFont="1" applyBorder="1" applyAlignment="1">
      <alignment horizontal="center" vertical="center" wrapText="1"/>
    </xf>
    <xf numFmtId="37" fontId="22" fillId="0" borderId="3" xfId="8" applyNumberFormat="1" applyFont="1" applyBorder="1" applyAlignment="1">
      <alignment horizontal="center" wrapText="1"/>
    </xf>
    <xf numFmtId="166" fontId="12" fillId="0" borderId="3" xfId="8" applyFont="1" applyBorder="1" applyAlignment="1">
      <alignment horizontal="center" vertical="center" wrapText="1"/>
    </xf>
    <xf numFmtId="166" fontId="12" fillId="0" borderId="3" xfId="8" applyFont="1" applyBorder="1"/>
    <xf numFmtId="166" fontId="88" fillId="5" borderId="7" xfId="8" applyFont="1" applyFill="1" applyBorder="1" applyAlignment="1">
      <alignment horizontal="right" vertical="top"/>
    </xf>
    <xf numFmtId="0" fontId="24" fillId="0" borderId="3" xfId="0" applyFont="1" applyBorder="1"/>
    <xf numFmtId="0" fontId="24" fillId="0" borderId="3" xfId="0" applyFont="1" applyBorder="1" applyAlignment="1">
      <alignment horizontal="center" wrapText="1"/>
    </xf>
    <xf numFmtId="0" fontId="24" fillId="0" borderId="3" xfId="0" applyFont="1" applyBorder="1" applyAlignment="1">
      <alignment vertical="center" wrapText="1"/>
    </xf>
    <xf numFmtId="0" fontId="0" fillId="0" borderId="0" xfId="0" applyAlignment="1">
      <alignment wrapText="1"/>
    </xf>
    <xf numFmtId="0" fontId="24" fillId="0" borderId="3" xfId="0" applyFont="1" applyBorder="1" applyAlignment="1">
      <alignment vertical="center"/>
    </xf>
    <xf numFmtId="14" fontId="24" fillId="0" borderId="3" xfId="0" applyNumberFormat="1" applyFont="1" applyBorder="1" applyAlignment="1">
      <alignment vertical="center" wrapText="1"/>
    </xf>
    <xf numFmtId="0" fontId="93" fillId="0" borderId="3" xfId="0" applyFont="1" applyBorder="1" applyAlignment="1">
      <alignment vertical="center" wrapText="1"/>
    </xf>
    <xf numFmtId="0" fontId="24" fillId="0" borderId="3" xfId="0" applyFont="1" applyBorder="1" applyAlignment="1">
      <alignment horizontal="left" vertical="top" wrapText="1"/>
    </xf>
    <xf numFmtId="4" fontId="14" fillId="12" borderId="3" xfId="0" applyNumberFormat="1" applyFont="1" applyFill="1" applyBorder="1" applyAlignment="1" applyProtection="1">
      <alignment horizontal="right" vertical="top"/>
      <protection locked="0"/>
    </xf>
    <xf numFmtId="4" fontId="21" fillId="12" borderId="3" xfId="0" applyNumberFormat="1" applyFont="1" applyFill="1" applyBorder="1" applyAlignment="1" applyProtection="1">
      <alignment horizontal="right" vertical="top"/>
      <protection locked="0"/>
    </xf>
    <xf numFmtId="0" fontId="94" fillId="0" borderId="3" xfId="9" applyFont="1" applyBorder="1" applyAlignment="1">
      <alignment horizontal="left" vertical="center"/>
    </xf>
    <xf numFmtId="4" fontId="28" fillId="10" borderId="0" xfId="1" applyNumberFormat="1" applyFont="1" applyFill="1" applyAlignment="1">
      <alignment horizontal="right" vertical="top"/>
    </xf>
    <xf numFmtId="0" fontId="27" fillId="3" borderId="3" xfId="0" applyFont="1" applyFill="1" applyBorder="1" applyAlignment="1">
      <alignment horizontal="left" vertical="center" wrapText="1"/>
    </xf>
    <xf numFmtId="0" fontId="27" fillId="3" borderId="4" xfId="0" applyFont="1" applyFill="1" applyBorder="1" applyAlignment="1">
      <alignment horizontal="left" vertical="center" wrapText="1"/>
    </xf>
    <xf numFmtId="0" fontId="27" fillId="3" borderId="2" xfId="0" applyFont="1" applyFill="1" applyBorder="1" applyAlignment="1">
      <alignment horizontal="left" vertical="center" wrapText="1"/>
    </xf>
    <xf numFmtId="0" fontId="27" fillId="3" borderId="5" xfId="0" applyFont="1" applyFill="1" applyBorder="1" applyAlignment="1">
      <alignment horizontal="left" vertical="center" wrapText="1"/>
    </xf>
    <xf numFmtId="0" fontId="37" fillId="3" borderId="0" xfId="0" applyFont="1" applyFill="1" applyAlignment="1">
      <alignment horizontal="left" vertical="top" wrapText="1"/>
    </xf>
    <xf numFmtId="0" fontId="26" fillId="9" borderId="0" xfId="0" applyFont="1" applyFill="1" applyAlignment="1" applyProtection="1">
      <alignment vertical="top" wrapText="1"/>
      <protection locked="0"/>
    </xf>
    <xf numFmtId="0" fontId="26" fillId="0" borderId="0" xfId="0" applyFont="1" applyAlignment="1">
      <alignment vertical="top" wrapText="1"/>
    </xf>
    <xf numFmtId="4" fontId="22" fillId="9" borderId="3" xfId="0" applyNumberFormat="1" applyFont="1" applyFill="1" applyBorder="1" applyAlignment="1" applyProtection="1">
      <alignment horizontal="center" vertical="top" wrapText="1"/>
      <protection locked="0"/>
    </xf>
    <xf numFmtId="0" fontId="27" fillId="3" borderId="3" xfId="0" applyFont="1" applyFill="1" applyBorder="1" applyAlignment="1">
      <alignment vertical="top" wrapText="1"/>
    </xf>
    <xf numFmtId="0" fontId="26" fillId="0" borderId="0" xfId="0" applyFont="1" applyAlignment="1">
      <alignment horizontal="left" vertical="distributed"/>
    </xf>
    <xf numFmtId="3" fontId="26" fillId="0" borderId="4" xfId="0" applyNumberFormat="1" applyFont="1" applyBorder="1" applyAlignment="1">
      <alignment horizontal="left" vertical="distributed"/>
    </xf>
    <xf numFmtId="3" fontId="26" fillId="0" borderId="2" xfId="0" applyNumberFormat="1" applyFont="1" applyBorder="1" applyAlignment="1">
      <alignment horizontal="left" vertical="distributed"/>
    </xf>
    <xf numFmtId="3" fontId="26" fillId="0" borderId="5" xfId="0" applyNumberFormat="1" applyFont="1" applyBorder="1" applyAlignment="1">
      <alignment horizontal="left" vertical="distributed"/>
    </xf>
    <xf numFmtId="0" fontId="26" fillId="0" borderId="4" xfId="0" applyFont="1" applyBorder="1" applyAlignment="1">
      <alignment horizontal="left" vertical="distributed" wrapText="1"/>
    </xf>
    <xf numFmtId="0" fontId="26" fillId="0" borderId="2" xfId="0" applyFont="1" applyBorder="1" applyAlignment="1">
      <alignment horizontal="left" vertical="distributed" wrapText="1"/>
    </xf>
    <xf numFmtId="0" fontId="26" fillId="0" borderId="5" xfId="0" applyFont="1" applyBorder="1" applyAlignment="1">
      <alignment horizontal="left" vertical="distributed" wrapText="1"/>
    </xf>
    <xf numFmtId="0" fontId="26" fillId="0" borderId="0" xfId="0" applyFont="1" applyAlignment="1">
      <alignment horizontal="left" vertical="center"/>
    </xf>
    <xf numFmtId="0" fontId="41" fillId="0" borderId="0" xfId="0" applyFont="1" applyAlignment="1">
      <alignment horizontal="left" vertical="center" wrapText="1"/>
    </xf>
    <xf numFmtId="0" fontId="22" fillId="0" borderId="0" xfId="0" applyFont="1" applyAlignment="1">
      <alignment horizontal="left"/>
    </xf>
    <xf numFmtId="0" fontId="22" fillId="0" borderId="0" xfId="0" applyFont="1" applyAlignment="1">
      <alignment horizontal="left" vertical="distributed"/>
    </xf>
    <xf numFmtId="0" fontId="26" fillId="0" borderId="4" xfId="0" applyFont="1" applyBorder="1" applyAlignment="1">
      <alignment horizontal="left" vertical="distributed"/>
    </xf>
    <xf numFmtId="0" fontId="26" fillId="0" borderId="2" xfId="0" applyFont="1" applyBorder="1" applyAlignment="1">
      <alignment horizontal="left" vertical="distributed"/>
    </xf>
    <xf numFmtId="0" fontId="26" fillId="0" borderId="5" xfId="0" applyFont="1" applyBorder="1" applyAlignment="1">
      <alignment horizontal="left" vertical="distributed"/>
    </xf>
    <xf numFmtId="0" fontId="24" fillId="0" borderId="3" xfId="0" applyFont="1" applyBorder="1" applyAlignment="1">
      <alignment vertical="center" wrapText="1"/>
    </xf>
    <xf numFmtId="0" fontId="35" fillId="0" borderId="27" xfId="0" applyFont="1" applyBorder="1" applyAlignment="1">
      <alignment vertical="center"/>
    </xf>
    <xf numFmtId="0" fontId="35" fillId="0" borderId="28" xfId="0" applyFont="1" applyBorder="1" applyAlignment="1">
      <alignment vertical="center"/>
    </xf>
    <xf numFmtId="0" fontId="35" fillId="0" borderId="36" xfId="0" applyFont="1" applyBorder="1" applyAlignment="1">
      <alignment vertical="center"/>
    </xf>
    <xf numFmtId="0" fontId="35" fillId="0" borderId="43" xfId="0" applyFont="1" applyBorder="1" applyAlignment="1">
      <alignment vertical="center"/>
    </xf>
    <xf numFmtId="0" fontId="35" fillId="0" borderId="44" xfId="0" applyFont="1" applyBorder="1" applyAlignment="1">
      <alignment vertical="center"/>
    </xf>
    <xf numFmtId="0" fontId="35" fillId="0" borderId="27" xfId="0" applyFont="1" applyBorder="1" applyAlignment="1">
      <alignment vertical="center" wrapText="1"/>
    </xf>
    <xf numFmtId="0" fontId="35" fillId="0" borderId="35" xfId="0" applyFont="1" applyBorder="1" applyAlignment="1">
      <alignment vertical="center"/>
    </xf>
    <xf numFmtId="0" fontId="35" fillId="0" borderId="74" xfId="0" applyFont="1" applyBorder="1" applyAlignment="1">
      <alignment vertical="center"/>
    </xf>
    <xf numFmtId="0" fontId="35" fillId="0" borderId="15" xfId="0" applyFont="1" applyBorder="1" applyAlignment="1">
      <alignment vertical="center"/>
    </xf>
    <xf numFmtId="0" fontId="35" fillId="0" borderId="66" xfId="0" applyFont="1" applyBorder="1" applyAlignment="1">
      <alignment vertical="center"/>
    </xf>
    <xf numFmtId="0" fontId="35" fillId="0" borderId="67" xfId="0" applyFont="1" applyBorder="1" applyAlignment="1">
      <alignment vertical="center"/>
    </xf>
    <xf numFmtId="0" fontId="35" fillId="0" borderId="66" xfId="0" applyFont="1" applyBorder="1" applyAlignment="1">
      <alignment horizontal="center" vertical="center" wrapText="1"/>
    </xf>
    <xf numFmtId="0" fontId="35" fillId="0" borderId="75" xfId="0" applyFont="1" applyBorder="1" applyAlignment="1">
      <alignment horizontal="center" vertical="center" wrapText="1"/>
    </xf>
    <xf numFmtId="0" fontId="35" fillId="0" borderId="76" xfId="0" applyFont="1" applyBorder="1" applyAlignment="1">
      <alignment horizontal="center" vertical="center" wrapText="1"/>
    </xf>
    <xf numFmtId="0" fontId="33" fillId="0" borderId="0" xfId="0" applyFont="1" applyAlignment="1">
      <alignment horizontal="center"/>
    </xf>
    <xf numFmtId="0" fontId="0" fillId="0" borderId="0" xfId="0" applyAlignment="1">
      <alignment horizontal="center"/>
    </xf>
    <xf numFmtId="0" fontId="0" fillId="0" borderId="1" xfId="0" applyBorder="1" applyAlignment="1">
      <alignment horizontal="center"/>
    </xf>
    <xf numFmtId="0" fontId="35" fillId="0" borderId="47" xfId="0" applyFont="1" applyBorder="1" applyAlignment="1">
      <alignment vertical="center"/>
    </xf>
    <xf numFmtId="0" fontId="35" fillId="0" borderId="48" xfId="0" applyFont="1" applyBorder="1" applyAlignment="1">
      <alignment vertical="center"/>
    </xf>
    <xf numFmtId="0" fontId="35" fillId="0" borderId="58" xfId="0" applyFont="1" applyBorder="1" applyAlignment="1">
      <alignment vertical="center"/>
    </xf>
    <xf numFmtId="0" fontId="35" fillId="0" borderId="71" xfId="0" applyFont="1" applyBorder="1" applyAlignment="1">
      <alignment vertical="center"/>
    </xf>
    <xf numFmtId="0" fontId="34" fillId="0" borderId="0" xfId="0" applyFont="1" applyAlignment="1">
      <alignment horizontal="center" vertical="center"/>
    </xf>
    <xf numFmtId="0" fontId="35" fillId="0" borderId="9" xfId="0" applyFont="1" applyBorder="1" applyAlignment="1">
      <alignment horizontal="center" vertical="center" wrapText="1"/>
    </xf>
    <xf numFmtId="0" fontId="35" fillId="0" borderId="13" xfId="0" applyFont="1" applyBorder="1" applyAlignment="1">
      <alignment horizontal="center" vertical="center" wrapText="1"/>
    </xf>
    <xf numFmtId="0" fontId="35" fillId="0" borderId="10" xfId="0" applyFont="1" applyBorder="1" applyAlignment="1">
      <alignment horizontal="center" vertical="center"/>
    </xf>
    <xf numFmtId="0" fontId="35" fillId="0" borderId="14" xfId="0" applyFont="1" applyBorder="1" applyAlignment="1">
      <alignment horizontal="center" vertical="center"/>
    </xf>
    <xf numFmtId="0" fontId="35" fillId="0" borderId="18" xfId="0" applyFont="1" applyBorder="1" applyAlignment="1">
      <alignment vertical="center"/>
    </xf>
    <xf numFmtId="0" fontId="35" fillId="0" borderId="19" xfId="0" applyFont="1" applyBorder="1" applyAlignment="1">
      <alignment vertical="center"/>
    </xf>
    <xf numFmtId="0" fontId="35" fillId="0" borderId="20" xfId="0" applyFont="1" applyBorder="1" applyAlignment="1">
      <alignment vertical="center"/>
    </xf>
    <xf numFmtId="0" fontId="35" fillId="0" borderId="47" xfId="0" applyFont="1" applyBorder="1" applyAlignment="1">
      <alignment vertical="center" wrapText="1"/>
    </xf>
    <xf numFmtId="0" fontId="35" fillId="0" borderId="49" xfId="0" applyFont="1" applyBorder="1" applyAlignment="1">
      <alignment vertical="center"/>
    </xf>
    <xf numFmtId="0" fontId="35" fillId="0" borderId="51" xfId="0" applyFont="1" applyBorder="1" applyAlignment="1">
      <alignment vertical="center"/>
    </xf>
    <xf numFmtId="0" fontId="35" fillId="0" borderId="52" xfId="0" applyFont="1" applyBorder="1" applyAlignment="1">
      <alignment vertical="center"/>
    </xf>
    <xf numFmtId="0" fontId="35" fillId="0" borderId="18" xfId="0" applyFont="1" applyBorder="1" applyAlignment="1">
      <alignment vertical="center" wrapText="1"/>
    </xf>
    <xf numFmtId="0" fontId="46" fillId="0" borderId="3" xfId="0" applyFont="1" applyBorder="1" applyAlignment="1">
      <alignment vertical="top" wrapText="1"/>
    </xf>
    <xf numFmtId="0" fontId="46" fillId="0" borderId="3" xfId="0" applyFont="1" applyBorder="1" applyAlignment="1">
      <alignment vertical="center"/>
    </xf>
    <xf numFmtId="0" fontId="46" fillId="0" borderId="3" xfId="0" applyFont="1" applyBorder="1" applyAlignment="1">
      <alignment vertical="center" wrapText="1"/>
    </xf>
    <xf numFmtId="0" fontId="15" fillId="0" borderId="66" xfId="0" applyFont="1" applyBorder="1" applyAlignment="1">
      <alignment vertical="center"/>
    </xf>
    <xf numFmtId="0" fontId="15" fillId="0" borderId="67" xfId="0" applyFont="1" applyBorder="1" applyAlignment="1">
      <alignment vertical="center"/>
    </xf>
    <xf numFmtId="0" fontId="27" fillId="0" borderId="0" xfId="1" applyFont="1" applyAlignment="1">
      <alignment horizontal="left" vertical="top"/>
    </xf>
    <xf numFmtId="4" fontId="26" fillId="0" borderId="3" xfId="1" applyNumberFormat="1" applyFont="1" applyBorder="1" applyAlignment="1">
      <alignment horizontal="center" vertical="center" wrapText="1"/>
    </xf>
    <xf numFmtId="0" fontId="26" fillId="0" borderId="3" xfId="1" applyFont="1" applyBorder="1" applyAlignment="1">
      <alignment horizontal="left" vertical="top"/>
    </xf>
    <xf numFmtId="0" fontId="22" fillId="0" borderId="3" xfId="1" applyFont="1" applyBorder="1" applyAlignment="1">
      <alignment horizontal="left" vertical="top"/>
    </xf>
    <xf numFmtId="0" fontId="26" fillId="3" borderId="3" xfId="1" applyFont="1" applyFill="1" applyBorder="1" applyAlignment="1">
      <alignment horizontal="left" vertical="top"/>
    </xf>
    <xf numFmtId="0" fontId="22" fillId="3" borderId="3" xfId="1" applyFont="1" applyFill="1" applyBorder="1" applyAlignment="1">
      <alignment horizontal="left" vertical="top"/>
    </xf>
    <xf numFmtId="4" fontId="26" fillId="0" borderId="8" xfId="1" applyNumberFormat="1" applyFont="1" applyBorder="1" applyAlignment="1">
      <alignment horizontal="center" vertical="center" wrapText="1"/>
    </xf>
    <xf numFmtId="4" fontId="26" fillId="0" borderId="7" xfId="1" applyNumberFormat="1" applyFont="1" applyBorder="1" applyAlignment="1">
      <alignment horizontal="center" vertical="center" wrapText="1"/>
    </xf>
    <xf numFmtId="0" fontId="26" fillId="0" borderId="8" xfId="1" applyFont="1" applyBorder="1" applyAlignment="1">
      <alignment horizontal="center" vertical="center" wrapText="1"/>
    </xf>
    <xf numFmtId="0" fontId="26" fillId="0" borderId="7" xfId="1" applyFont="1" applyBorder="1" applyAlignment="1">
      <alignment horizontal="center" vertical="center" wrapText="1"/>
    </xf>
    <xf numFmtId="49" fontId="26" fillId="0" borderId="8" xfId="1" applyNumberFormat="1" applyFont="1" applyBorder="1" applyAlignment="1">
      <alignment vertical="center"/>
    </xf>
    <xf numFmtId="49" fontId="26" fillId="0" borderId="7" xfId="1" applyNumberFormat="1" applyFont="1" applyBorder="1" applyAlignment="1">
      <alignment vertical="center"/>
    </xf>
    <xf numFmtId="9" fontId="17" fillId="0" borderId="6" xfId="5" applyFont="1" applyBorder="1" applyAlignment="1">
      <alignment horizontal="center" vertical="top"/>
    </xf>
    <xf numFmtId="9" fontId="17" fillId="0" borderId="0" xfId="5" applyFont="1" applyAlignment="1">
      <alignment horizontal="center" vertical="top"/>
    </xf>
    <xf numFmtId="9" fontId="32" fillId="0" borderId="6" xfId="5" applyFont="1" applyBorder="1" applyAlignment="1" applyProtection="1">
      <alignment horizontal="center" vertical="top"/>
    </xf>
    <xf numFmtId="9" fontId="32" fillId="0" borderId="0" xfId="5" applyFont="1" applyBorder="1" applyAlignment="1" applyProtection="1">
      <alignment horizontal="center" vertical="top"/>
    </xf>
    <xf numFmtId="0" fontId="26" fillId="3" borderId="4" xfId="1" applyFont="1" applyFill="1" applyBorder="1" applyAlignment="1">
      <alignment horizontal="left" vertical="top" wrapText="1"/>
    </xf>
    <xf numFmtId="0" fontId="26" fillId="3" borderId="2" xfId="1" applyFont="1" applyFill="1" applyBorder="1" applyAlignment="1">
      <alignment horizontal="left" vertical="top" wrapText="1"/>
    </xf>
    <xf numFmtId="0" fontId="26" fillId="3" borderId="5" xfId="1" applyFont="1" applyFill="1" applyBorder="1" applyAlignment="1">
      <alignment horizontal="left" vertical="top" wrapText="1"/>
    </xf>
    <xf numFmtId="0" fontId="17" fillId="0" borderId="3" xfId="0" applyFont="1" applyBorder="1" applyAlignment="1">
      <alignment horizontal="left" vertical="top" wrapText="1"/>
    </xf>
    <xf numFmtId="0" fontId="13" fillId="0" borderId="3" xfId="0" applyFont="1" applyBorder="1" applyAlignment="1">
      <alignment horizontal="left" vertical="top" wrapText="1"/>
    </xf>
    <xf numFmtId="0" fontId="20" fillId="0" borderId="4" xfId="0" applyFont="1" applyBorder="1" applyAlignment="1">
      <alignment horizontal="left" vertical="top" wrapText="1"/>
    </xf>
    <xf numFmtId="0" fontId="20" fillId="0" borderId="5" xfId="0" applyFont="1" applyBorder="1" applyAlignment="1">
      <alignment horizontal="left" vertical="top" wrapText="1"/>
    </xf>
    <xf numFmtId="0" fontId="15" fillId="0" borderId="0" xfId="0" applyFont="1" applyAlignment="1">
      <alignment horizontal="right" vertical="top" wrapText="1"/>
    </xf>
    <xf numFmtId="0" fontId="15" fillId="0" borderId="4" xfId="0" applyFont="1" applyBorder="1" applyAlignment="1">
      <alignment horizontal="right" vertical="top" wrapText="1"/>
    </xf>
    <xf numFmtId="0" fontId="15" fillId="0" borderId="5" xfId="0" applyFont="1" applyBorder="1" applyAlignment="1">
      <alignment horizontal="right" vertical="top" wrapText="1"/>
    </xf>
    <xf numFmtId="0" fontId="14" fillId="0" borderId="4" xfId="0" applyFont="1" applyBorder="1" applyAlignment="1">
      <alignment horizontal="right" vertical="top" wrapText="1"/>
    </xf>
    <xf numFmtId="0" fontId="14" fillId="0" borderId="5" xfId="0" applyFont="1" applyBorder="1" applyAlignment="1">
      <alignment horizontal="right" vertical="top" wrapText="1"/>
    </xf>
    <xf numFmtId="0" fontId="16" fillId="0" borderId="4" xfId="0" applyFont="1" applyBorder="1" applyAlignment="1">
      <alignment horizontal="right" vertical="top" wrapText="1"/>
    </xf>
    <xf numFmtId="0" fontId="16" fillId="0" borderId="5" xfId="0" applyFont="1" applyBorder="1" applyAlignment="1">
      <alignment horizontal="right" vertical="top" wrapText="1"/>
    </xf>
    <xf numFmtId="4" fontId="15" fillId="0" borderId="3" xfId="0" applyNumberFormat="1" applyFont="1" applyBorder="1" applyAlignment="1">
      <alignment horizontal="right" vertical="center" wrapText="1"/>
    </xf>
    <xf numFmtId="4" fontId="15" fillId="0" borderId="3" xfId="0" applyNumberFormat="1" applyFont="1" applyBorder="1" applyAlignment="1">
      <alignment horizontal="center" vertical="center" wrapText="1"/>
    </xf>
    <xf numFmtId="3" fontId="15" fillId="0" borderId="4" xfId="0" applyNumberFormat="1" applyFont="1" applyBorder="1" applyAlignment="1">
      <alignment horizontal="left" vertical="top"/>
    </xf>
    <xf numFmtId="3" fontId="15" fillId="0" borderId="2" xfId="0" applyNumberFormat="1" applyFont="1" applyBorder="1" applyAlignment="1">
      <alignment horizontal="left" vertical="top"/>
    </xf>
    <xf numFmtId="3" fontId="15" fillId="0" borderId="5" xfId="0" applyNumberFormat="1" applyFont="1" applyBorder="1" applyAlignment="1">
      <alignment horizontal="left" vertical="top"/>
    </xf>
    <xf numFmtId="0" fontId="15" fillId="0" borderId="0" xfId="0" applyFont="1" applyAlignment="1">
      <alignment horizontal="left" vertical="top"/>
    </xf>
    <xf numFmtId="4" fontId="15" fillId="0" borderId="8" xfId="0" applyNumberFormat="1" applyFont="1" applyBorder="1" applyAlignment="1">
      <alignment horizontal="center" vertical="center" wrapText="1"/>
    </xf>
    <xf numFmtId="4" fontId="15" fillId="0" borderId="7" xfId="0" applyNumberFormat="1" applyFont="1" applyBorder="1" applyAlignment="1">
      <alignment horizontal="center" vertical="center" wrapText="1"/>
    </xf>
    <xf numFmtId="0" fontId="17" fillId="0" borderId="3" xfId="0" applyFont="1" applyBorder="1" applyAlignment="1">
      <alignment horizontal="left" vertical="center" wrapText="1"/>
    </xf>
    <xf numFmtId="4" fontId="15" fillId="0" borderId="6" xfId="0" applyNumberFormat="1" applyFont="1" applyBorder="1" applyAlignment="1">
      <alignment horizontal="center" vertical="center"/>
    </xf>
    <xf numFmtId="4" fontId="15" fillId="0" borderId="0" xfId="0" applyNumberFormat="1" applyFont="1" applyAlignment="1">
      <alignment horizontal="center" vertical="center"/>
    </xf>
    <xf numFmtId="4" fontId="15" fillId="0" borderId="4" xfId="0" applyNumberFormat="1" applyFont="1" applyBorder="1" applyAlignment="1">
      <alignment horizontal="center" vertical="center" wrapText="1"/>
    </xf>
    <xf numFmtId="4" fontId="15" fillId="0" borderId="2" xfId="0" applyNumberFormat="1" applyFont="1" applyBorder="1" applyAlignment="1">
      <alignment horizontal="center" vertical="center" wrapText="1"/>
    </xf>
    <xf numFmtId="3" fontId="15" fillId="0" borderId="7" xfId="0" applyNumberFormat="1" applyFont="1" applyBorder="1" applyAlignment="1">
      <alignment horizontal="left" vertical="top" wrapText="1"/>
    </xf>
    <xf numFmtId="3" fontId="15" fillId="0" borderId="3" xfId="0" applyNumberFormat="1" applyFont="1" applyBorder="1" applyAlignment="1">
      <alignment horizontal="left" vertical="top" wrapText="1"/>
    </xf>
    <xf numFmtId="3" fontId="15" fillId="0" borderId="4" xfId="0" applyNumberFormat="1" applyFont="1" applyBorder="1" applyAlignment="1">
      <alignment horizontal="center" vertical="top" wrapText="1"/>
    </xf>
    <xf numFmtId="3" fontId="15" fillId="0" borderId="2" xfId="0" applyNumberFormat="1" applyFont="1" applyBorder="1" applyAlignment="1">
      <alignment horizontal="center" vertical="top" wrapText="1"/>
    </xf>
    <xf numFmtId="3" fontId="15" fillId="0" borderId="5" xfId="0" applyNumberFormat="1" applyFont="1" applyBorder="1" applyAlignment="1">
      <alignment horizontal="center" vertical="top" wrapText="1"/>
    </xf>
    <xf numFmtId="0" fontId="27" fillId="3" borderId="0" xfId="0" applyFont="1" applyFill="1" applyAlignment="1">
      <alignment horizontal="left" vertical="center" wrapText="1"/>
    </xf>
    <xf numFmtId="0" fontId="17" fillId="0" borderId="0" xfId="1" applyFont="1" applyAlignment="1">
      <alignment horizontal="left" vertical="top"/>
    </xf>
    <xf numFmtId="0" fontId="13" fillId="0" borderId="0" xfId="0" applyFont="1" applyAlignment="1">
      <alignment horizontal="left" vertical="top" wrapText="1"/>
    </xf>
    <xf numFmtId="0" fontId="13" fillId="0" borderId="0" xfId="0" applyFont="1" applyAlignment="1">
      <alignment horizontal="left" vertical="top"/>
    </xf>
    <xf numFmtId="4" fontId="19" fillId="0" borderId="8" xfId="0" applyNumberFormat="1" applyFont="1" applyBorder="1" applyAlignment="1">
      <alignment horizontal="left" vertical="center" wrapText="1"/>
    </xf>
    <xf numFmtId="4" fontId="19" fillId="0" borderId="7" xfId="0" applyNumberFormat="1" applyFont="1" applyBorder="1" applyAlignment="1">
      <alignment horizontal="left" vertical="center" wrapText="1"/>
    </xf>
    <xf numFmtId="166" fontId="91" fillId="18" borderId="3" xfId="8" applyFont="1" applyFill="1" applyBorder="1" applyAlignment="1">
      <alignment horizontal="left" vertical="center" wrapText="1"/>
    </xf>
    <xf numFmtId="166" fontId="12" fillId="0" borderId="3" xfId="8" applyFont="1" applyBorder="1" applyAlignment="1">
      <alignment horizontal="center"/>
    </xf>
    <xf numFmtId="166" fontId="12" fillId="0" borderId="3" xfId="8" applyFont="1" applyBorder="1" applyAlignment="1">
      <alignment horizontal="center" vertical="center"/>
    </xf>
    <xf numFmtId="166" fontId="12" fillId="0" borderId="3" xfId="8" applyFont="1" applyBorder="1" applyAlignment="1">
      <alignment horizontal="left" vertical="center"/>
    </xf>
    <xf numFmtId="166" fontId="12" fillId="0" borderId="3" xfId="8" applyFont="1" applyBorder="1" applyAlignment="1">
      <alignment horizontal="left" vertical="center" wrapText="1"/>
    </xf>
    <xf numFmtId="0" fontId="1" fillId="0" borderId="0" xfId="7" applyAlignment="1">
      <alignment horizontal="left" vertical="center" wrapText="1"/>
    </xf>
    <xf numFmtId="166" fontId="26" fillId="0" borderId="3" xfId="8" applyFont="1" applyBorder="1" applyAlignment="1">
      <alignment horizontal="center" vertical="center" wrapText="1"/>
    </xf>
    <xf numFmtId="166" fontId="88" fillId="0" borderId="3" xfId="8" applyFont="1" applyBorder="1" applyAlignment="1">
      <alignment horizontal="center" vertical="center" wrapText="1"/>
    </xf>
  </cellXfs>
  <cellStyles count="10">
    <cellStyle name="Comma 2" xfId="8" xr:uid="{60266365-D9D6-4E87-98A6-48F7FCE97854}"/>
    <cellStyle name="Hyperlink" xfId="9" builtinId="8"/>
    <cellStyle name="Neutral" xfId="6" builtinId="28"/>
    <cellStyle name="Normal" xfId="0" builtinId="0" customBuiltin="1"/>
    <cellStyle name="Normal 2" xfId="1" xr:uid="{00000000-0005-0000-0000-000002000000}"/>
    <cellStyle name="Normal 3" xfId="2" xr:uid="{00000000-0005-0000-0000-000003000000}"/>
    <cellStyle name="Normal 4" xfId="4" xr:uid="{00000000-0005-0000-0000-000004000000}"/>
    <cellStyle name="Normal 4 2" xfId="7" xr:uid="{2E773C3D-58C1-49BE-B099-0063EFA692C5}"/>
    <cellStyle name="Percent" xfId="5" builtinId="5"/>
    <cellStyle name="Percent 2" xfId="3" xr:uid="{00000000-0005-0000-0000-000006000000}"/>
  </cellStyles>
  <dxfs count="4">
    <dxf>
      <fill>
        <patternFill>
          <bgColor rgb="FFFF0000"/>
        </patternFill>
      </fill>
    </dxf>
    <dxf>
      <fill>
        <patternFill>
          <bgColor rgb="FF00B050"/>
        </patternFill>
      </fill>
    </dxf>
    <dxf>
      <fill>
        <patternFill>
          <bgColor rgb="FFFF0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9</xdr:col>
      <xdr:colOff>238125</xdr:colOff>
      <xdr:row>0</xdr:row>
      <xdr:rowOff>142875</xdr:rowOff>
    </xdr:from>
    <xdr:to>
      <xdr:col>12</xdr:col>
      <xdr:colOff>0</xdr:colOff>
      <xdr:row>3</xdr:row>
      <xdr:rowOff>123825</xdr:rowOff>
    </xdr:to>
    <xdr:pic>
      <xdr:nvPicPr>
        <xdr:cNvPr id="2" name="Picture 5" descr="Logo ADR_ALB">
          <a:extLst>
            <a:ext uri="{FF2B5EF4-FFF2-40B4-BE49-F238E27FC236}">
              <a16:creationId xmlns:a16="http://schemas.microsoft.com/office/drawing/2014/main" id="{80E3E06A-79D3-4B72-9200-663464F64D76}"/>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19900" y="142875"/>
          <a:ext cx="1581150" cy="5524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38"/>
  <sheetViews>
    <sheetView topLeftCell="A25" zoomScale="120" zoomScaleNormal="120" workbookViewId="0">
      <selection activeCell="A29" sqref="A29:I38"/>
    </sheetView>
  </sheetViews>
  <sheetFormatPr defaultColWidth="8.85546875" defaultRowHeight="12" x14ac:dyDescent="0.2"/>
  <cols>
    <col min="1" max="1" width="33.28515625" style="124" customWidth="1"/>
    <col min="2" max="2" width="26" style="124" customWidth="1"/>
    <col min="3" max="3" width="14.85546875" style="124" customWidth="1"/>
    <col min="4" max="4" width="13.140625" style="124" customWidth="1"/>
    <col min="5" max="16384" width="8.85546875" style="124"/>
  </cols>
  <sheetData>
    <row r="1" spans="1:8" x14ac:dyDescent="0.2">
      <c r="A1" s="485" t="s">
        <v>143</v>
      </c>
      <c r="B1" s="485"/>
      <c r="C1" s="485"/>
      <c r="D1" s="485"/>
      <c r="E1" s="485"/>
      <c r="F1" s="485"/>
    </row>
    <row r="2" spans="1:8" ht="12.75" thickBot="1" x14ac:dyDescent="0.25"/>
    <row r="3" spans="1:8" x14ac:dyDescent="0.2">
      <c r="A3" s="125" t="s">
        <v>311</v>
      </c>
    </row>
    <row r="4" spans="1:8" ht="28.9" customHeight="1" x14ac:dyDescent="0.2">
      <c r="A4" s="486" t="s">
        <v>355</v>
      </c>
      <c r="B4" s="486"/>
      <c r="C4" s="486"/>
      <c r="D4" s="126"/>
      <c r="E4" s="127"/>
      <c r="F4" s="127"/>
    </row>
    <row r="5" spans="1:8" ht="38.25" customHeight="1" x14ac:dyDescent="0.2">
      <c r="A5" s="487" t="s">
        <v>481</v>
      </c>
      <c r="B5" s="487"/>
      <c r="C5" s="487"/>
      <c r="D5" s="487"/>
      <c r="E5" s="487"/>
      <c r="F5" s="487"/>
      <c r="G5" s="487"/>
    </row>
    <row r="6" spans="1:8" ht="18" customHeight="1" x14ac:dyDescent="0.2">
      <c r="A6" s="487" t="s">
        <v>482</v>
      </c>
      <c r="B6" s="487"/>
      <c r="C6" s="487"/>
      <c r="D6" s="487"/>
      <c r="E6" s="487"/>
      <c r="F6" s="487"/>
      <c r="G6" s="487"/>
    </row>
    <row r="7" spans="1:8" ht="15" customHeight="1" x14ac:dyDescent="0.2">
      <c r="A7" s="487" t="s">
        <v>498</v>
      </c>
      <c r="B7" s="487"/>
      <c r="C7" s="487"/>
      <c r="D7" s="487"/>
      <c r="E7" s="487"/>
      <c r="F7" s="487"/>
      <c r="G7" s="487"/>
    </row>
    <row r="8" spans="1:8" ht="19.149999999999999" customHeight="1" x14ac:dyDescent="0.2">
      <c r="A8" s="128"/>
      <c r="B8" s="128"/>
      <c r="C8" s="128"/>
      <c r="D8" s="129"/>
      <c r="E8" s="129"/>
      <c r="F8" s="129"/>
      <c r="G8" s="130"/>
      <c r="H8" s="130"/>
    </row>
    <row r="9" spans="1:8" ht="24.6" customHeight="1" x14ac:dyDescent="0.2">
      <c r="A9" s="242" t="s">
        <v>140</v>
      </c>
      <c r="B9" s="488" t="s">
        <v>483</v>
      </c>
      <c r="C9" s="488"/>
      <c r="D9" s="488"/>
      <c r="E9" s="488"/>
      <c r="F9" s="488"/>
      <c r="G9" s="488"/>
      <c r="H9" s="126"/>
    </row>
    <row r="10" spans="1:8" x14ac:dyDescent="0.2">
      <c r="A10" s="200"/>
      <c r="B10" s="132"/>
      <c r="C10" s="131"/>
      <c r="D10" s="131"/>
      <c r="E10" s="131"/>
      <c r="F10" s="131"/>
      <c r="G10" s="131"/>
      <c r="H10" s="131"/>
    </row>
    <row r="11" spans="1:8" ht="39" customHeight="1" x14ac:dyDescent="0.2">
      <c r="A11" s="242" t="s">
        <v>141</v>
      </c>
      <c r="B11" s="488"/>
      <c r="C11" s="488"/>
      <c r="D11" s="488"/>
      <c r="E11" s="488"/>
      <c r="F11" s="488"/>
      <c r="G11" s="488"/>
      <c r="H11" s="126"/>
    </row>
    <row r="12" spans="1:8" x14ac:dyDescent="0.2">
      <c r="A12" s="201"/>
      <c r="B12" s="132"/>
      <c r="C12" s="131"/>
      <c r="D12" s="131"/>
      <c r="E12" s="131"/>
      <c r="F12" s="131"/>
      <c r="G12" s="131"/>
      <c r="H12" s="131"/>
    </row>
    <row r="13" spans="1:8" ht="22.9" customHeight="1" x14ac:dyDescent="0.2">
      <c r="A13" s="242" t="s">
        <v>122</v>
      </c>
      <c r="B13" s="244"/>
      <c r="C13" s="131"/>
      <c r="D13" s="131"/>
      <c r="E13" s="131"/>
      <c r="F13" s="131"/>
      <c r="G13" s="131"/>
      <c r="H13" s="131"/>
    </row>
    <row r="14" spans="1:8" x14ac:dyDescent="0.2">
      <c r="A14" s="201"/>
      <c r="B14" s="132"/>
      <c r="C14" s="131"/>
      <c r="D14" s="131"/>
      <c r="E14" s="131"/>
      <c r="F14" s="131"/>
      <c r="G14" s="131"/>
      <c r="H14" s="131"/>
    </row>
    <row r="15" spans="1:8" ht="22.15" customHeight="1" x14ac:dyDescent="0.2">
      <c r="A15" s="242" t="s">
        <v>142</v>
      </c>
      <c r="B15" s="452">
        <v>4.9725999999999999</v>
      </c>
      <c r="C15" s="131"/>
      <c r="D15" s="131"/>
      <c r="E15" s="131"/>
      <c r="F15" s="131"/>
      <c r="G15" s="131"/>
      <c r="H15" s="131"/>
    </row>
    <row r="16" spans="1:8" x14ac:dyDescent="0.2">
      <c r="B16" s="133"/>
      <c r="C16" s="133"/>
      <c r="D16" s="134"/>
      <c r="E16" s="134"/>
      <c r="F16" s="134"/>
      <c r="G16" s="134"/>
      <c r="H16" s="130"/>
    </row>
    <row r="17" spans="1:12" ht="33.6" customHeight="1" x14ac:dyDescent="0.2">
      <c r="A17" s="242" t="s">
        <v>339</v>
      </c>
      <c r="B17" s="243">
        <v>2023</v>
      </c>
      <c r="C17" s="489" t="s">
        <v>351</v>
      </c>
      <c r="D17" s="489"/>
      <c r="E17" s="489"/>
      <c r="F17" s="489"/>
      <c r="G17" s="489"/>
      <c r="H17" s="130"/>
    </row>
    <row r="18" spans="1:12" ht="44.45" customHeight="1" x14ac:dyDescent="0.2">
      <c r="A18" s="239" t="s">
        <v>123</v>
      </c>
      <c r="B18" s="240"/>
      <c r="C18" s="489" t="s">
        <v>349</v>
      </c>
      <c r="D18" s="489"/>
      <c r="E18" s="489"/>
      <c r="F18" s="489"/>
      <c r="G18" s="489"/>
      <c r="H18" s="241"/>
      <c r="I18" s="241"/>
      <c r="J18" s="241"/>
      <c r="K18" s="241"/>
      <c r="L18" s="241"/>
    </row>
    <row r="19" spans="1:12" ht="55.15" customHeight="1" x14ac:dyDescent="0.2">
      <c r="A19" s="239" t="s">
        <v>124</v>
      </c>
      <c r="B19" s="244"/>
      <c r="C19" s="489" t="s">
        <v>352</v>
      </c>
      <c r="D19" s="489"/>
      <c r="E19" s="489"/>
      <c r="F19" s="489"/>
      <c r="G19" s="489"/>
      <c r="H19" s="241"/>
      <c r="I19" s="241"/>
      <c r="J19" s="241"/>
      <c r="K19" s="241"/>
      <c r="L19" s="241"/>
    </row>
    <row r="21" spans="1:12" s="135" customFormat="1" x14ac:dyDescent="0.2"/>
    <row r="22" spans="1:12" x14ac:dyDescent="0.2">
      <c r="A22" s="135"/>
    </row>
    <row r="23" spans="1:12" x14ac:dyDescent="0.2">
      <c r="A23" s="135"/>
    </row>
    <row r="24" spans="1:12" x14ac:dyDescent="0.2">
      <c r="A24" s="135"/>
    </row>
    <row r="25" spans="1:12" x14ac:dyDescent="0.2">
      <c r="A25" s="135"/>
    </row>
    <row r="29" spans="1:12" s="163" customFormat="1" ht="26.45" customHeight="1" x14ac:dyDescent="0.2">
      <c r="A29" s="164" t="s">
        <v>307</v>
      </c>
      <c r="B29" s="481" t="s">
        <v>308</v>
      </c>
      <c r="C29" s="481"/>
      <c r="D29" s="481"/>
      <c r="E29" s="481"/>
      <c r="F29" s="481"/>
      <c r="G29" s="481"/>
      <c r="H29" s="481"/>
      <c r="I29" s="481"/>
    </row>
    <row r="30" spans="1:12" s="163" customFormat="1" ht="15" customHeight="1" x14ac:dyDescent="0.2">
      <c r="A30" s="164" t="s">
        <v>305</v>
      </c>
      <c r="B30" s="481" t="s">
        <v>340</v>
      </c>
      <c r="C30" s="481"/>
      <c r="D30" s="481"/>
      <c r="E30" s="481"/>
      <c r="F30" s="481"/>
      <c r="G30" s="481"/>
      <c r="H30" s="481"/>
      <c r="I30" s="481"/>
    </row>
    <row r="31" spans="1:12" s="163" customFormat="1" ht="58.9" customHeight="1" x14ac:dyDescent="0.2">
      <c r="A31" s="164" t="s">
        <v>306</v>
      </c>
      <c r="B31" s="481" t="s">
        <v>348</v>
      </c>
      <c r="C31" s="481"/>
      <c r="D31" s="481"/>
      <c r="E31" s="481"/>
      <c r="F31" s="481"/>
      <c r="G31" s="481"/>
      <c r="H31" s="481"/>
      <c r="I31" s="481"/>
    </row>
    <row r="32" spans="1:12" ht="23.25" customHeight="1" x14ac:dyDescent="0.2">
      <c r="A32" s="164" t="s">
        <v>662</v>
      </c>
      <c r="B32" s="482" t="s">
        <v>661</v>
      </c>
      <c r="C32" s="483"/>
      <c r="D32" s="483"/>
      <c r="E32" s="483"/>
      <c r="F32" s="483"/>
      <c r="G32" s="483"/>
      <c r="H32" s="483"/>
      <c r="I32" s="484"/>
    </row>
    <row r="33" spans="1:9" ht="23.25" customHeight="1" x14ac:dyDescent="0.2">
      <c r="A33" s="479" t="s">
        <v>664</v>
      </c>
      <c r="B33" s="481" t="s">
        <v>663</v>
      </c>
      <c r="C33" s="481"/>
      <c r="D33" s="481"/>
      <c r="E33" s="481"/>
      <c r="F33" s="481"/>
      <c r="G33" s="481"/>
      <c r="H33" s="481"/>
      <c r="I33" s="481"/>
    </row>
    <row r="34" spans="1:9" ht="24.75" customHeight="1" x14ac:dyDescent="0.2">
      <c r="A34" s="479" t="s">
        <v>666</v>
      </c>
      <c r="B34" s="481" t="s">
        <v>667</v>
      </c>
      <c r="C34" s="481"/>
      <c r="D34" s="481"/>
      <c r="E34" s="481"/>
      <c r="F34" s="481"/>
      <c r="G34" s="481"/>
      <c r="H34" s="481"/>
      <c r="I34" s="481"/>
    </row>
    <row r="35" spans="1:9" ht="21.6" customHeight="1" x14ac:dyDescent="0.2">
      <c r="A35" s="165" t="s">
        <v>330</v>
      </c>
      <c r="B35" s="481" t="s">
        <v>668</v>
      </c>
      <c r="C35" s="481"/>
      <c r="D35" s="481"/>
      <c r="E35" s="481"/>
      <c r="F35" s="481"/>
      <c r="G35" s="481"/>
      <c r="H35" s="481"/>
      <c r="I35" s="481"/>
    </row>
    <row r="36" spans="1:9" ht="28.9" customHeight="1" x14ac:dyDescent="0.2">
      <c r="A36" s="165" t="s">
        <v>309</v>
      </c>
      <c r="B36" s="481" t="s">
        <v>350</v>
      </c>
      <c r="C36" s="481"/>
      <c r="D36" s="481"/>
      <c r="E36" s="481"/>
      <c r="F36" s="481"/>
      <c r="G36" s="481"/>
      <c r="H36" s="481"/>
      <c r="I36" s="481"/>
    </row>
    <row r="37" spans="1:9" ht="42.75" customHeight="1" x14ac:dyDescent="0.2">
      <c r="A37" s="165" t="s">
        <v>670</v>
      </c>
      <c r="B37" s="482" t="s">
        <v>669</v>
      </c>
      <c r="C37" s="483"/>
      <c r="D37" s="483"/>
      <c r="E37" s="483"/>
      <c r="F37" s="483"/>
      <c r="G37" s="483"/>
      <c r="H37" s="483"/>
      <c r="I37" s="484"/>
    </row>
    <row r="38" spans="1:9" ht="12" customHeight="1" x14ac:dyDescent="0.2">
      <c r="A38" s="165" t="s">
        <v>671</v>
      </c>
      <c r="B38" s="482" t="s">
        <v>672</v>
      </c>
      <c r="C38" s="483"/>
      <c r="D38" s="483"/>
      <c r="E38" s="483"/>
      <c r="F38" s="483"/>
      <c r="G38" s="483"/>
      <c r="H38" s="483"/>
      <c r="I38" s="484"/>
    </row>
  </sheetData>
  <mergeCells count="20">
    <mergeCell ref="B29:I29"/>
    <mergeCell ref="B30:I30"/>
    <mergeCell ref="B31:I31"/>
    <mergeCell ref="B32:I32"/>
    <mergeCell ref="A1:F1"/>
    <mergeCell ref="A4:C4"/>
    <mergeCell ref="A5:G5"/>
    <mergeCell ref="A6:G6"/>
    <mergeCell ref="A7:G7"/>
    <mergeCell ref="B9:G9"/>
    <mergeCell ref="B11:G11"/>
    <mergeCell ref="C18:G18"/>
    <mergeCell ref="C17:G17"/>
    <mergeCell ref="C19:G19"/>
    <mergeCell ref="B33:I33"/>
    <mergeCell ref="B38:I38"/>
    <mergeCell ref="B36:I36"/>
    <mergeCell ref="B34:I34"/>
    <mergeCell ref="B35:I35"/>
    <mergeCell ref="B37:I37"/>
  </mergeCells>
  <hyperlinks>
    <hyperlink ref="A31" location="'1 Bilant'!A1" display="1 Bilant" xr:uid="{00000000-0004-0000-0000-000000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216"/>
  <sheetViews>
    <sheetView topLeftCell="A7" workbookViewId="0">
      <selection activeCell="F26" sqref="F26"/>
    </sheetView>
  </sheetViews>
  <sheetFormatPr defaultColWidth="9.140625" defaultRowHeight="12" x14ac:dyDescent="0.2"/>
  <cols>
    <col min="1" max="1" width="46.7109375" style="124" customWidth="1"/>
    <col min="2" max="2" width="18.5703125" style="146" customWidth="1"/>
    <col min="3" max="3" width="21.28515625" style="146" customWidth="1"/>
    <col min="4" max="4" width="2.85546875" style="191" hidden="1" customWidth="1"/>
    <col min="5" max="5" width="3.5703125" style="191" hidden="1" customWidth="1"/>
    <col min="6" max="6" width="75.42578125" style="124" customWidth="1"/>
    <col min="7" max="16384" width="9.140625" style="124"/>
  </cols>
  <sheetData>
    <row r="1" spans="1:5" x14ac:dyDescent="0.2">
      <c r="A1" s="153" t="s">
        <v>169</v>
      </c>
    </row>
    <row r="2" spans="1:5" x14ac:dyDescent="0.2">
      <c r="A2" s="154"/>
    </row>
    <row r="3" spans="1:5" x14ac:dyDescent="0.2">
      <c r="A3" s="498" t="s">
        <v>331</v>
      </c>
      <c r="B3" s="498"/>
      <c r="C3" s="498"/>
    </row>
    <row r="4" spans="1:5" x14ac:dyDescent="0.2">
      <c r="A4" s="154"/>
    </row>
    <row r="6" spans="1:5" x14ac:dyDescent="0.2">
      <c r="A6" s="499" t="s">
        <v>170</v>
      </c>
      <c r="B6" s="499"/>
      <c r="C6" s="499"/>
    </row>
    <row r="7" spans="1:5" x14ac:dyDescent="0.2">
      <c r="A7" s="124" t="s">
        <v>171</v>
      </c>
    </row>
    <row r="8" spans="1:5" ht="25.15" customHeight="1" x14ac:dyDescent="0.2">
      <c r="A8" s="500" t="s">
        <v>332</v>
      </c>
      <c r="B8" s="500"/>
      <c r="C8" s="500"/>
    </row>
    <row r="9" spans="1:5" ht="25.15" customHeight="1" x14ac:dyDescent="0.2">
      <c r="A9" s="199"/>
      <c r="B9" s="199"/>
      <c r="C9" s="199"/>
    </row>
    <row r="10" spans="1:5" ht="25.15" customHeight="1" x14ac:dyDescent="0.2">
      <c r="A10" s="199"/>
      <c r="B10" s="199"/>
      <c r="C10" s="199"/>
    </row>
    <row r="11" spans="1:5" x14ac:dyDescent="0.2">
      <c r="A11" s="155"/>
      <c r="B11" s="202">
        <f>C11-1</f>
        <v>2021</v>
      </c>
      <c r="C11" s="202">
        <f>'1-Date proiect'!B17-1</f>
        <v>2022</v>
      </c>
    </row>
    <row r="12" spans="1:5" ht="15.75" customHeight="1" x14ac:dyDescent="0.2">
      <c r="A12" s="494" t="s">
        <v>172</v>
      </c>
      <c r="B12" s="495"/>
      <c r="C12" s="496"/>
    </row>
    <row r="13" spans="1:5" s="136" customFormat="1" x14ac:dyDescent="0.2">
      <c r="A13" s="501" t="s">
        <v>173</v>
      </c>
      <c r="B13" s="502"/>
      <c r="C13" s="503"/>
      <c r="D13" s="213"/>
      <c r="E13" s="213"/>
    </row>
    <row r="14" spans="1:5" x14ac:dyDescent="0.2">
      <c r="A14" s="137" t="s">
        <v>174</v>
      </c>
      <c r="B14" s="166"/>
      <c r="C14" s="166"/>
    </row>
    <row r="15" spans="1:5" ht="16.5" customHeight="1" x14ac:dyDescent="0.2">
      <c r="A15" s="137" t="s">
        <v>175</v>
      </c>
      <c r="B15" s="166"/>
      <c r="C15" s="166"/>
    </row>
    <row r="16" spans="1:5" x14ac:dyDescent="0.2">
      <c r="A16" s="137" t="s">
        <v>176</v>
      </c>
      <c r="B16" s="166"/>
      <c r="C16" s="166"/>
    </row>
    <row r="17" spans="1:5" x14ac:dyDescent="0.2">
      <c r="A17" s="137" t="s">
        <v>177</v>
      </c>
      <c r="B17" s="166"/>
      <c r="C17" s="166"/>
    </row>
    <row r="18" spans="1:5" ht="24" x14ac:dyDescent="0.2">
      <c r="A18" s="137" t="s">
        <v>178</v>
      </c>
      <c r="B18" s="166"/>
      <c r="C18" s="166"/>
    </row>
    <row r="19" spans="1:5" x14ac:dyDescent="0.2">
      <c r="A19" s="137" t="s">
        <v>179</v>
      </c>
      <c r="B19" s="166"/>
      <c r="C19" s="166"/>
    </row>
    <row r="20" spans="1:5" ht="24" x14ac:dyDescent="0.2">
      <c r="A20" s="137" t="s">
        <v>180</v>
      </c>
      <c r="B20" s="166"/>
      <c r="C20" s="166"/>
    </row>
    <row r="21" spans="1:5" ht="36" x14ac:dyDescent="0.2">
      <c r="A21" s="137" t="s">
        <v>181</v>
      </c>
      <c r="B21" s="166"/>
      <c r="C21" s="166"/>
    </row>
    <row r="22" spans="1:5" x14ac:dyDescent="0.2">
      <c r="A22" s="138" t="s">
        <v>182</v>
      </c>
      <c r="B22" s="139">
        <f t="shared" ref="B22:C22" si="0">SUM(B14:B18,B20)</f>
        <v>0</v>
      </c>
      <c r="C22" s="139">
        <f t="shared" si="0"/>
        <v>0</v>
      </c>
    </row>
    <row r="23" spans="1:5" s="136" customFormat="1" x14ac:dyDescent="0.2">
      <c r="A23" s="491" t="s">
        <v>183</v>
      </c>
      <c r="B23" s="492"/>
      <c r="C23" s="493"/>
      <c r="D23" s="213"/>
      <c r="E23" s="213"/>
    </row>
    <row r="24" spans="1:5" x14ac:dyDescent="0.2">
      <c r="A24" s="137" t="s">
        <v>184</v>
      </c>
      <c r="B24" s="166"/>
      <c r="C24" s="166"/>
    </row>
    <row r="25" spans="1:5" ht="24" x14ac:dyDescent="0.2">
      <c r="A25" s="137" t="s">
        <v>185</v>
      </c>
      <c r="B25" s="140">
        <f t="shared" ref="B25:C25" si="1">B26+B29+B31+B33</f>
        <v>0</v>
      </c>
      <c r="C25" s="140">
        <f t="shared" si="1"/>
        <v>0</v>
      </c>
    </row>
    <row r="26" spans="1:5" ht="24" x14ac:dyDescent="0.2">
      <c r="A26" s="137" t="s">
        <v>186</v>
      </c>
      <c r="B26" s="166"/>
      <c r="C26" s="166"/>
    </row>
    <row r="27" spans="1:5" x14ac:dyDescent="0.2">
      <c r="A27" s="137" t="s">
        <v>187</v>
      </c>
      <c r="B27" s="166"/>
      <c r="C27" s="166"/>
    </row>
    <row r="28" spans="1:5" x14ac:dyDescent="0.2">
      <c r="A28" s="137" t="s">
        <v>188</v>
      </c>
      <c r="B28" s="166"/>
      <c r="C28" s="166"/>
    </row>
    <row r="29" spans="1:5" s="136" customFormat="1" x14ac:dyDescent="0.2">
      <c r="A29" s="137" t="s">
        <v>189</v>
      </c>
      <c r="B29" s="166"/>
      <c r="C29" s="166"/>
      <c r="D29" s="213"/>
      <c r="E29" s="213"/>
    </row>
    <row r="30" spans="1:5" x14ac:dyDescent="0.2">
      <c r="A30" s="137" t="s">
        <v>190</v>
      </c>
      <c r="B30" s="166"/>
      <c r="C30" s="166"/>
    </row>
    <row r="31" spans="1:5" ht="24" x14ac:dyDescent="0.2">
      <c r="A31" s="137" t="s">
        <v>191</v>
      </c>
      <c r="B31" s="166"/>
      <c r="C31" s="166"/>
    </row>
    <row r="32" spans="1:5" ht="24" x14ac:dyDescent="0.2">
      <c r="A32" s="137" t="s">
        <v>192</v>
      </c>
      <c r="B32" s="166"/>
      <c r="C32" s="166"/>
    </row>
    <row r="33" spans="1:5" x14ac:dyDescent="0.2">
      <c r="A33" s="137" t="s">
        <v>193</v>
      </c>
      <c r="B33" s="166"/>
      <c r="C33" s="166"/>
    </row>
    <row r="34" spans="1:5" x14ac:dyDescent="0.2">
      <c r="A34" s="137" t="s">
        <v>194</v>
      </c>
      <c r="B34" s="166"/>
      <c r="C34" s="166"/>
    </row>
    <row r="35" spans="1:5" x14ac:dyDescent="0.2">
      <c r="A35" s="137" t="s">
        <v>195</v>
      </c>
      <c r="B35" s="140">
        <f t="shared" ref="B35:C35" si="2">B36+B37+B39</f>
        <v>0</v>
      </c>
      <c r="C35" s="140">
        <f t="shared" si="2"/>
        <v>0</v>
      </c>
    </row>
    <row r="36" spans="1:5" x14ac:dyDescent="0.2">
      <c r="A36" s="137" t="s">
        <v>196</v>
      </c>
      <c r="B36" s="166"/>
      <c r="C36" s="166"/>
    </row>
    <row r="37" spans="1:5" ht="24" x14ac:dyDescent="0.2">
      <c r="A37" s="137" t="s">
        <v>197</v>
      </c>
      <c r="B37" s="166"/>
      <c r="C37" s="166"/>
    </row>
    <row r="38" spans="1:5" x14ac:dyDescent="0.2">
      <c r="A38" s="137" t="s">
        <v>198</v>
      </c>
      <c r="B38" s="166"/>
      <c r="C38" s="166"/>
    </row>
    <row r="39" spans="1:5" x14ac:dyDescent="0.2">
      <c r="A39" s="137" t="s">
        <v>199</v>
      </c>
      <c r="B39" s="166"/>
      <c r="C39" s="166"/>
    </row>
    <row r="40" spans="1:5" x14ac:dyDescent="0.2">
      <c r="A40" s="137" t="s">
        <v>200</v>
      </c>
      <c r="B40" s="166"/>
      <c r="C40" s="166"/>
    </row>
    <row r="41" spans="1:5" x14ac:dyDescent="0.2">
      <c r="A41" s="141" t="s">
        <v>198</v>
      </c>
      <c r="B41" s="166"/>
      <c r="C41" s="166"/>
    </row>
    <row r="42" spans="1:5" ht="24" x14ac:dyDescent="0.2">
      <c r="A42" s="137" t="s">
        <v>201</v>
      </c>
      <c r="B42" s="166"/>
      <c r="C42" s="166"/>
    </row>
    <row r="43" spans="1:5" ht="24" x14ac:dyDescent="0.2">
      <c r="A43" s="141" t="s">
        <v>202</v>
      </c>
      <c r="B43" s="166"/>
      <c r="C43" s="166"/>
    </row>
    <row r="44" spans="1:5" x14ac:dyDescent="0.2">
      <c r="A44" s="137" t="s">
        <v>203</v>
      </c>
      <c r="B44" s="166"/>
      <c r="C44" s="166"/>
    </row>
    <row r="45" spans="1:5" s="136" customFormat="1" x14ac:dyDescent="0.2">
      <c r="A45" s="138" t="s">
        <v>204</v>
      </c>
      <c r="B45" s="139">
        <f t="shared" ref="B45:C45" si="3">B24+B25+B34+B35+B42+B44</f>
        <v>0</v>
      </c>
      <c r="C45" s="139">
        <f t="shared" si="3"/>
        <v>0</v>
      </c>
      <c r="D45" s="213"/>
      <c r="E45" s="213"/>
    </row>
    <row r="46" spans="1:5" s="136" customFormat="1" x14ac:dyDescent="0.2">
      <c r="A46" s="138" t="s">
        <v>205</v>
      </c>
      <c r="B46" s="139">
        <f>B22+B45</f>
        <v>0</v>
      </c>
      <c r="C46" s="139">
        <f>C22+C45</f>
        <v>0</v>
      </c>
      <c r="D46" s="213"/>
      <c r="E46" s="213"/>
    </row>
    <row r="47" spans="1:5" s="136" customFormat="1" x14ac:dyDescent="0.2">
      <c r="A47" s="205"/>
      <c r="B47" s="206"/>
      <c r="C47" s="207"/>
      <c r="D47" s="213"/>
      <c r="E47" s="213"/>
    </row>
    <row r="48" spans="1:5" s="136" customFormat="1" x14ac:dyDescent="0.2">
      <c r="A48" s="205"/>
      <c r="B48" s="206"/>
      <c r="C48" s="207"/>
      <c r="D48" s="213"/>
      <c r="E48" s="213"/>
    </row>
    <row r="49" spans="1:5" s="136" customFormat="1" ht="31.5" customHeight="1" x14ac:dyDescent="0.2">
      <c r="A49" s="491" t="s">
        <v>206</v>
      </c>
      <c r="B49" s="492"/>
      <c r="C49" s="493"/>
      <c r="D49" s="213"/>
      <c r="E49" s="213"/>
    </row>
    <row r="50" spans="1:5" ht="24" x14ac:dyDescent="0.2">
      <c r="A50" s="142" t="s">
        <v>299</v>
      </c>
      <c r="B50" s="166"/>
      <c r="C50" s="166"/>
    </row>
    <row r="51" spans="1:5" x14ac:dyDescent="0.2">
      <c r="A51" s="141" t="s">
        <v>207</v>
      </c>
      <c r="B51" s="166"/>
      <c r="C51" s="166"/>
    </row>
    <row r="52" spans="1:5" x14ac:dyDescent="0.2">
      <c r="A52" s="142" t="s">
        <v>208</v>
      </c>
      <c r="B52" s="166"/>
      <c r="C52" s="166"/>
    </row>
    <row r="53" spans="1:5" x14ac:dyDescent="0.2">
      <c r="A53" s="142" t="s">
        <v>209</v>
      </c>
      <c r="B53" s="166"/>
      <c r="C53" s="166"/>
    </row>
    <row r="54" spans="1:5" x14ac:dyDescent="0.2">
      <c r="A54" s="142" t="s">
        <v>210</v>
      </c>
      <c r="B54" s="139">
        <f t="shared" ref="B54:C54" si="4">B50+B52+B53</f>
        <v>0</v>
      </c>
      <c r="C54" s="139">
        <f t="shared" si="4"/>
        <v>0</v>
      </c>
    </row>
    <row r="55" spans="1:5" ht="29.25" customHeight="1" x14ac:dyDescent="0.2">
      <c r="A55" s="494" t="s">
        <v>300</v>
      </c>
      <c r="B55" s="495"/>
      <c r="C55" s="496"/>
    </row>
    <row r="56" spans="1:5" x14ac:dyDescent="0.2">
      <c r="A56" s="142" t="s">
        <v>301</v>
      </c>
      <c r="B56" s="166"/>
      <c r="C56" s="166"/>
    </row>
    <row r="57" spans="1:5" x14ac:dyDescent="0.2">
      <c r="A57" s="141" t="s">
        <v>211</v>
      </c>
      <c r="B57" s="166"/>
      <c r="C57" s="166"/>
    </row>
    <row r="58" spans="1:5" x14ac:dyDescent="0.2">
      <c r="A58" s="141" t="s">
        <v>212</v>
      </c>
      <c r="B58" s="166"/>
      <c r="C58" s="166"/>
    </row>
    <row r="59" spans="1:5" s="136" customFormat="1" x14ac:dyDescent="0.2">
      <c r="A59" s="142" t="s">
        <v>302</v>
      </c>
      <c r="B59" s="166"/>
      <c r="C59" s="166"/>
      <c r="D59" s="213"/>
      <c r="E59" s="213"/>
    </row>
    <row r="60" spans="1:5" s="136" customFormat="1" x14ac:dyDescent="0.2">
      <c r="A60" s="141" t="s">
        <v>213</v>
      </c>
      <c r="B60" s="166"/>
      <c r="C60" s="166"/>
      <c r="D60" s="213"/>
      <c r="E60" s="213"/>
    </row>
    <row r="61" spans="1:5" x14ac:dyDescent="0.2">
      <c r="A61" s="141" t="s">
        <v>214</v>
      </c>
      <c r="B61" s="166"/>
      <c r="C61" s="166"/>
    </row>
    <row r="62" spans="1:5" ht="24" x14ac:dyDescent="0.2">
      <c r="A62" s="141" t="s">
        <v>215</v>
      </c>
      <c r="B62" s="166"/>
      <c r="C62" s="166"/>
    </row>
    <row r="63" spans="1:5" ht="36" x14ac:dyDescent="0.2">
      <c r="A63" s="142" t="s">
        <v>216</v>
      </c>
      <c r="B63" s="166"/>
      <c r="C63" s="166"/>
    </row>
    <row r="64" spans="1:5" x14ac:dyDescent="0.2">
      <c r="A64" s="141" t="s">
        <v>217</v>
      </c>
      <c r="B64" s="166"/>
      <c r="C64" s="166"/>
    </row>
    <row r="65" spans="1:5" ht="24" x14ac:dyDescent="0.2">
      <c r="A65" s="142" t="s">
        <v>218</v>
      </c>
      <c r="B65" s="166"/>
      <c r="C65" s="166"/>
    </row>
    <row r="66" spans="1:5" ht="24" x14ac:dyDescent="0.2">
      <c r="A66" s="142" t="s">
        <v>234</v>
      </c>
      <c r="B66" s="166"/>
      <c r="C66" s="166"/>
    </row>
    <row r="67" spans="1:5" x14ac:dyDescent="0.2">
      <c r="A67" s="142" t="s">
        <v>219</v>
      </c>
      <c r="B67" s="166"/>
      <c r="C67" s="166"/>
    </row>
    <row r="68" spans="1:5" ht="24" x14ac:dyDescent="0.2">
      <c r="A68" s="142" t="s">
        <v>303</v>
      </c>
      <c r="B68" s="166"/>
      <c r="C68" s="166"/>
    </row>
    <row r="69" spans="1:5" ht="14.25" customHeight="1" x14ac:dyDescent="0.2">
      <c r="A69" s="141" t="s">
        <v>220</v>
      </c>
      <c r="B69" s="166"/>
      <c r="C69" s="166"/>
    </row>
    <row r="70" spans="1:5" s="136" customFormat="1" ht="18" customHeight="1" x14ac:dyDescent="0.2">
      <c r="A70" s="142" t="s">
        <v>221</v>
      </c>
      <c r="B70" s="166"/>
      <c r="C70" s="166"/>
      <c r="D70" s="213"/>
      <c r="E70" s="213"/>
    </row>
    <row r="71" spans="1:5" s="136" customFormat="1" x14ac:dyDescent="0.2">
      <c r="A71" s="156" t="s">
        <v>222</v>
      </c>
      <c r="B71" s="166"/>
      <c r="C71" s="166"/>
      <c r="D71" s="213"/>
      <c r="E71" s="213"/>
    </row>
    <row r="72" spans="1:5" s="136" customFormat="1" x14ac:dyDescent="0.2">
      <c r="A72" s="142" t="s">
        <v>223</v>
      </c>
      <c r="B72" s="139">
        <f t="shared" ref="B72:C72" si="5">B56+B59+B63+B65+B66+B67+B68+B70+B71</f>
        <v>0</v>
      </c>
      <c r="C72" s="139">
        <f t="shared" si="5"/>
        <v>0</v>
      </c>
      <c r="D72" s="213"/>
      <c r="E72" s="213"/>
    </row>
    <row r="73" spans="1:5" s="136" customFormat="1" x14ac:dyDescent="0.2">
      <c r="A73" s="142" t="s">
        <v>224</v>
      </c>
      <c r="B73" s="143">
        <f t="shared" ref="B73:C73" si="6">B54+B72</f>
        <v>0</v>
      </c>
      <c r="C73" s="143">
        <f t="shared" si="6"/>
        <v>0</v>
      </c>
      <c r="D73" s="213"/>
      <c r="E73" s="213"/>
    </row>
    <row r="74" spans="1:5" s="136" customFormat="1" ht="24" x14ac:dyDescent="0.2">
      <c r="A74" s="142" t="s">
        <v>225</v>
      </c>
      <c r="B74" s="139">
        <f t="shared" ref="B74:C74" si="7">B46-B73</f>
        <v>0</v>
      </c>
      <c r="C74" s="139">
        <f t="shared" si="7"/>
        <v>0</v>
      </c>
      <c r="D74" s="213"/>
      <c r="E74" s="213"/>
    </row>
    <row r="75" spans="1:5" ht="15.75" customHeight="1" x14ac:dyDescent="0.2">
      <c r="A75" s="494" t="s">
        <v>226</v>
      </c>
      <c r="B75" s="495"/>
      <c r="C75" s="496"/>
    </row>
    <row r="76" spans="1:5" x14ac:dyDescent="0.2">
      <c r="A76" s="142" t="s">
        <v>304</v>
      </c>
      <c r="B76" s="166"/>
      <c r="C76" s="166"/>
    </row>
    <row r="77" spans="1:5" x14ac:dyDescent="0.2">
      <c r="A77" s="142" t="s">
        <v>227</v>
      </c>
      <c r="B77" s="166"/>
      <c r="C77" s="166"/>
    </row>
    <row r="78" spans="1:5" x14ac:dyDescent="0.2">
      <c r="A78" s="142" t="s">
        <v>228</v>
      </c>
      <c r="B78" s="166"/>
      <c r="C78" s="166"/>
    </row>
    <row r="79" spans="1:5" x14ac:dyDescent="0.2">
      <c r="A79" s="142" t="s">
        <v>229</v>
      </c>
      <c r="B79" s="166"/>
      <c r="C79" s="166"/>
    </row>
    <row r="80" spans="1:5" x14ac:dyDescent="0.2">
      <c r="A80" s="142" t="s">
        <v>230</v>
      </c>
      <c r="B80" s="166"/>
      <c r="C80" s="166"/>
    </row>
    <row r="81" spans="1:5" s="136" customFormat="1" x14ac:dyDescent="0.2">
      <c r="A81" s="142" t="s">
        <v>231</v>
      </c>
      <c r="B81" s="139">
        <f t="shared" ref="B81:C81" si="8">B76+B77-B78+B79-B80</f>
        <v>0</v>
      </c>
      <c r="C81" s="139">
        <f t="shared" si="8"/>
        <v>0</v>
      </c>
      <c r="D81" s="213"/>
      <c r="E81" s="213"/>
    </row>
    <row r="82" spans="1:5" s="136" customFormat="1" ht="12.75" thickBot="1" x14ac:dyDescent="0.25">
      <c r="A82" s="144" t="s">
        <v>232</v>
      </c>
      <c r="B82" s="145">
        <f>B81+B73</f>
        <v>0</v>
      </c>
      <c r="C82" s="145">
        <f>C81+C73</f>
        <v>0</v>
      </c>
      <c r="D82" s="213"/>
      <c r="E82" s="213"/>
    </row>
    <row r="83" spans="1:5" ht="13.5" thickTop="1" thickBot="1" x14ac:dyDescent="0.25">
      <c r="A83" s="157" t="s">
        <v>233</v>
      </c>
      <c r="B83" s="158" t="str">
        <f>IF(B46-B82=0,"da","nu")</f>
        <v>da</v>
      </c>
      <c r="C83" s="158" t="str">
        <f>IF(C46-C82=0,"da","nu")</f>
        <v>da</v>
      </c>
    </row>
    <row r="84" spans="1:5" ht="12.75" thickTop="1" x14ac:dyDescent="0.2">
      <c r="B84" s="203"/>
      <c r="C84" s="203"/>
    </row>
    <row r="85" spans="1:5" x14ac:dyDescent="0.2">
      <c r="B85" s="203"/>
      <c r="C85" s="203"/>
    </row>
    <row r="86" spans="1:5" x14ac:dyDescent="0.2">
      <c r="B86" s="203"/>
      <c r="C86" s="203"/>
    </row>
    <row r="87" spans="1:5" x14ac:dyDescent="0.2">
      <c r="B87" s="203"/>
      <c r="C87" s="203"/>
    </row>
    <row r="88" spans="1:5" x14ac:dyDescent="0.2">
      <c r="B88" s="203"/>
      <c r="C88" s="203"/>
    </row>
    <row r="89" spans="1:5" x14ac:dyDescent="0.2">
      <c r="B89" s="203"/>
      <c r="C89" s="203"/>
    </row>
    <row r="90" spans="1:5" x14ac:dyDescent="0.2">
      <c r="B90" s="203"/>
      <c r="C90" s="203"/>
    </row>
    <row r="91" spans="1:5" x14ac:dyDescent="0.2">
      <c r="B91" s="203"/>
      <c r="C91" s="203"/>
    </row>
    <row r="92" spans="1:5" x14ac:dyDescent="0.2">
      <c r="B92" s="203"/>
      <c r="C92" s="203"/>
    </row>
    <row r="93" spans="1:5" x14ac:dyDescent="0.2">
      <c r="B93" s="203"/>
      <c r="C93" s="203"/>
    </row>
    <row r="94" spans="1:5" x14ac:dyDescent="0.2">
      <c r="B94" s="203"/>
      <c r="C94" s="203"/>
    </row>
    <row r="95" spans="1:5" x14ac:dyDescent="0.2">
      <c r="B95" s="203"/>
      <c r="C95" s="203"/>
    </row>
    <row r="96" spans="1:5" x14ac:dyDescent="0.2">
      <c r="B96" s="203"/>
      <c r="C96" s="203"/>
    </row>
    <row r="97" spans="1:5" x14ac:dyDescent="0.2">
      <c r="B97" s="203"/>
      <c r="C97" s="203"/>
    </row>
    <row r="98" spans="1:5" x14ac:dyDescent="0.2">
      <c r="B98" s="203"/>
      <c r="C98" s="203"/>
    </row>
    <row r="99" spans="1:5" x14ac:dyDescent="0.2">
      <c r="B99" s="203"/>
      <c r="C99" s="203"/>
    </row>
    <row r="100" spans="1:5" x14ac:dyDescent="0.2">
      <c r="B100" s="203"/>
      <c r="C100" s="203"/>
    </row>
    <row r="101" spans="1:5" x14ac:dyDescent="0.2">
      <c r="B101" s="203"/>
      <c r="C101" s="203"/>
    </row>
    <row r="102" spans="1:5" x14ac:dyDescent="0.2">
      <c r="A102" s="497" t="s">
        <v>235</v>
      </c>
      <c r="B102" s="497"/>
      <c r="C102" s="497"/>
    </row>
    <row r="103" spans="1:5" s="136" customFormat="1" x14ac:dyDescent="0.2">
      <c r="A103" s="199"/>
      <c r="B103" s="146"/>
      <c r="C103" s="146"/>
      <c r="D103" s="213"/>
      <c r="E103" s="213"/>
    </row>
    <row r="104" spans="1:5" x14ac:dyDescent="0.2">
      <c r="A104" s="147"/>
      <c r="B104" s="204">
        <f>B11</f>
        <v>2021</v>
      </c>
      <c r="C104" s="204">
        <f>C11</f>
        <v>2022</v>
      </c>
    </row>
    <row r="105" spans="1:5" x14ac:dyDescent="0.2">
      <c r="A105" s="494" t="s">
        <v>236</v>
      </c>
      <c r="B105" s="495"/>
      <c r="C105" s="495"/>
    </row>
    <row r="106" spans="1:5" ht="24" x14ac:dyDescent="0.2">
      <c r="A106" s="141" t="s">
        <v>237</v>
      </c>
      <c r="B106" s="167"/>
      <c r="C106" s="167"/>
    </row>
    <row r="107" spans="1:5" x14ac:dyDescent="0.2">
      <c r="A107" s="141" t="s">
        <v>238</v>
      </c>
      <c r="B107" s="167"/>
      <c r="C107" s="167"/>
    </row>
    <row r="108" spans="1:5" ht="24" x14ac:dyDescent="0.2">
      <c r="A108" s="141" t="s">
        <v>239</v>
      </c>
      <c r="B108" s="167"/>
      <c r="C108" s="167"/>
    </row>
    <row r="109" spans="1:5" x14ac:dyDescent="0.2">
      <c r="A109" s="141" t="s">
        <v>240</v>
      </c>
      <c r="B109" s="167"/>
      <c r="C109" s="167"/>
    </row>
    <row r="110" spans="1:5" x14ac:dyDescent="0.2">
      <c r="A110" s="147" t="s">
        <v>241</v>
      </c>
      <c r="B110" s="139">
        <f>SUM(B106:B109)</f>
        <v>0</v>
      </c>
      <c r="C110" s="139">
        <f>SUM(C106:C109)</f>
        <v>0</v>
      </c>
    </row>
    <row r="111" spans="1:5" x14ac:dyDescent="0.2">
      <c r="A111" s="494" t="s">
        <v>242</v>
      </c>
      <c r="B111" s="495"/>
      <c r="C111" s="495"/>
    </row>
    <row r="112" spans="1:5" x14ac:dyDescent="0.2">
      <c r="A112" s="141" t="s">
        <v>243</v>
      </c>
      <c r="B112" s="167"/>
      <c r="C112" s="167"/>
    </row>
    <row r="113" spans="1:3" x14ac:dyDescent="0.2">
      <c r="A113" s="141" t="s">
        <v>244</v>
      </c>
      <c r="B113" s="167"/>
      <c r="C113" s="167"/>
    </row>
    <row r="114" spans="1:3" ht="24" x14ac:dyDescent="0.2">
      <c r="A114" s="141" t="s">
        <v>245</v>
      </c>
      <c r="B114" s="167"/>
      <c r="C114" s="167"/>
    </row>
    <row r="115" spans="1:3" x14ac:dyDescent="0.2">
      <c r="A115" s="141" t="s">
        <v>246</v>
      </c>
      <c r="B115" s="167"/>
      <c r="C115" s="167"/>
    </row>
    <row r="116" spans="1:3" x14ac:dyDescent="0.2">
      <c r="A116" s="159" t="s">
        <v>247</v>
      </c>
      <c r="B116" s="167"/>
      <c r="C116" s="167"/>
    </row>
    <row r="117" spans="1:3" x14ac:dyDescent="0.2">
      <c r="A117" s="147" t="s">
        <v>248</v>
      </c>
      <c r="B117" s="139">
        <f>SUM(B112:B116)</f>
        <v>0</v>
      </c>
      <c r="C117" s="139">
        <f>SUM(C112:C116)</f>
        <v>0</v>
      </c>
    </row>
    <row r="118" spans="1:3" x14ac:dyDescent="0.2">
      <c r="A118" s="147" t="s">
        <v>249</v>
      </c>
      <c r="B118" s="139">
        <f>B110-B117</f>
        <v>0</v>
      </c>
      <c r="C118" s="139">
        <f>C110-C117</f>
        <v>0</v>
      </c>
    </row>
    <row r="119" spans="1:3" x14ac:dyDescent="0.2">
      <c r="A119" s="148" t="s">
        <v>250</v>
      </c>
      <c r="B119" s="140">
        <f>IF(B118&lt;0,"",B118)</f>
        <v>0</v>
      </c>
      <c r="C119" s="140">
        <f>IF(C118&lt;0,"",C118)</f>
        <v>0</v>
      </c>
    </row>
    <row r="120" spans="1:3" x14ac:dyDescent="0.2">
      <c r="A120" s="148" t="s">
        <v>251</v>
      </c>
      <c r="B120" s="140" t="str">
        <f>IF(B118&lt;0,-B118,"")</f>
        <v/>
      </c>
      <c r="C120" s="140" t="str">
        <f>IF(C118&lt;0,-C118,"")</f>
        <v/>
      </c>
    </row>
    <row r="121" spans="1:3" x14ac:dyDescent="0.2">
      <c r="A121" s="147" t="s">
        <v>252</v>
      </c>
      <c r="B121" s="168"/>
      <c r="C121" s="168"/>
    </row>
    <row r="122" spans="1:3" x14ac:dyDescent="0.2">
      <c r="A122" s="147" t="s">
        <v>253</v>
      </c>
      <c r="B122" s="168"/>
      <c r="C122" s="168"/>
    </row>
    <row r="123" spans="1:3" x14ac:dyDescent="0.2">
      <c r="A123" s="147" t="s">
        <v>254</v>
      </c>
      <c r="B123" s="139">
        <f>B121-B122</f>
        <v>0</v>
      </c>
      <c r="C123" s="139">
        <f>C121-C122</f>
        <v>0</v>
      </c>
    </row>
    <row r="124" spans="1:3" x14ac:dyDescent="0.2">
      <c r="A124" s="148" t="s">
        <v>250</v>
      </c>
      <c r="B124" s="140">
        <f>IF(B123&lt;0,"",B123)</f>
        <v>0</v>
      </c>
      <c r="C124" s="140">
        <f>IF(C123&lt;0,"",C123)</f>
        <v>0</v>
      </c>
    </row>
    <row r="125" spans="1:3" x14ac:dyDescent="0.2">
      <c r="A125" s="148" t="s">
        <v>251</v>
      </c>
      <c r="B125" s="140" t="str">
        <f>IF(B123&lt;0,-B123,"")</f>
        <v/>
      </c>
      <c r="C125" s="140" t="str">
        <f>IF(C123&lt;0,-C123,"")</f>
        <v/>
      </c>
    </row>
    <row r="126" spans="1:3" x14ac:dyDescent="0.2">
      <c r="A126" s="147" t="s">
        <v>255</v>
      </c>
      <c r="B126" s="139">
        <f>B118+B123</f>
        <v>0</v>
      </c>
      <c r="C126" s="139">
        <f>C118+C123</f>
        <v>0</v>
      </c>
    </row>
    <row r="127" spans="1:3" x14ac:dyDescent="0.2">
      <c r="A127" s="148" t="s">
        <v>250</v>
      </c>
      <c r="B127" s="140">
        <f>IF(B126&lt;0,"",B126)</f>
        <v>0</v>
      </c>
      <c r="C127" s="140">
        <f>IF(C126&lt;0,"",C126)</f>
        <v>0</v>
      </c>
    </row>
    <row r="128" spans="1:3" x14ac:dyDescent="0.2">
      <c r="A128" s="148" t="s">
        <v>251</v>
      </c>
      <c r="B128" s="140" t="str">
        <f>IF(B126&lt;0,-B126,"")</f>
        <v/>
      </c>
      <c r="C128" s="140" t="str">
        <f>IF(C126&lt;0,-C126,"")</f>
        <v/>
      </c>
    </row>
    <row r="129" spans="1:5" x14ac:dyDescent="0.2">
      <c r="A129" s="147" t="s">
        <v>256</v>
      </c>
      <c r="B129" s="168"/>
      <c r="C129" s="168"/>
    </row>
    <row r="130" spans="1:5" x14ac:dyDescent="0.2">
      <c r="A130" s="147" t="s">
        <v>257</v>
      </c>
      <c r="B130" s="168"/>
      <c r="C130" s="168"/>
    </row>
    <row r="131" spans="1:5" x14ac:dyDescent="0.2">
      <c r="A131" s="147" t="s">
        <v>258</v>
      </c>
      <c r="B131" s="139">
        <f>B129-B130</f>
        <v>0</v>
      </c>
      <c r="C131" s="139">
        <f>C129-C130</f>
        <v>0</v>
      </c>
    </row>
    <row r="132" spans="1:5" x14ac:dyDescent="0.2">
      <c r="A132" s="148" t="s">
        <v>250</v>
      </c>
      <c r="B132" s="140">
        <f>IF(B131&lt;0,"",B131)</f>
        <v>0</v>
      </c>
      <c r="C132" s="140">
        <f>IF(C131&lt;0,"",C131)</f>
        <v>0</v>
      </c>
    </row>
    <row r="133" spans="1:5" x14ac:dyDescent="0.2">
      <c r="A133" s="148" t="s">
        <v>251</v>
      </c>
      <c r="B133" s="140" t="str">
        <f>IF(B131&lt;0,-B131,"")</f>
        <v/>
      </c>
      <c r="C133" s="140" t="str">
        <f>IF(C131&lt;0,-C131,"")</f>
        <v/>
      </c>
    </row>
    <row r="134" spans="1:5" x14ac:dyDescent="0.2">
      <c r="A134" s="147" t="s">
        <v>259</v>
      </c>
      <c r="B134" s="139">
        <f>B110+B121+B129</f>
        <v>0</v>
      </c>
      <c r="C134" s="139">
        <f>C110+C121+C129</f>
        <v>0</v>
      </c>
      <c r="E134" s="214"/>
    </row>
    <row r="135" spans="1:5" x14ac:dyDescent="0.2">
      <c r="A135" s="147" t="s">
        <v>260</v>
      </c>
      <c r="B135" s="139">
        <f>B117+B122+B130</f>
        <v>0</v>
      </c>
      <c r="C135" s="139">
        <f>C117+C122+C130</f>
        <v>0</v>
      </c>
    </row>
    <row r="136" spans="1:5" x14ac:dyDescent="0.2">
      <c r="A136" s="147" t="s">
        <v>261</v>
      </c>
      <c r="B136" s="139">
        <f>B134-B135</f>
        <v>0</v>
      </c>
      <c r="C136" s="139">
        <f>C134-C135</f>
        <v>0</v>
      </c>
    </row>
    <row r="137" spans="1:5" x14ac:dyDescent="0.2">
      <c r="A137" s="148" t="s">
        <v>250</v>
      </c>
      <c r="B137" s="140">
        <f>IF(B136&lt;0,"",B136)</f>
        <v>0</v>
      </c>
      <c r="C137" s="140">
        <f>IF(C136&lt;0,"",C136)</f>
        <v>0</v>
      </c>
    </row>
    <row r="138" spans="1:5" x14ac:dyDescent="0.2">
      <c r="A138" s="148" t="s">
        <v>251</v>
      </c>
      <c r="B138" s="140" t="str">
        <f>IF(B136&lt;0,-B136,"")</f>
        <v/>
      </c>
      <c r="C138" s="140" t="str">
        <f>IF(C136&lt;0,-C136,"")</f>
        <v/>
      </c>
    </row>
    <row r="139" spans="1:5" x14ac:dyDescent="0.2">
      <c r="A139" s="148"/>
      <c r="B139" s="140"/>
      <c r="C139" s="140"/>
    </row>
    <row r="140" spans="1:5" x14ac:dyDescent="0.2">
      <c r="A140" s="149"/>
    </row>
    <row r="141" spans="1:5" x14ac:dyDescent="0.2">
      <c r="A141" s="149"/>
    </row>
    <row r="142" spans="1:5" x14ac:dyDescent="0.2">
      <c r="A142" s="149"/>
    </row>
    <row r="143" spans="1:5" x14ac:dyDescent="0.2">
      <c r="A143" s="149"/>
    </row>
    <row r="144" spans="1:5" x14ac:dyDescent="0.2">
      <c r="A144" s="149"/>
    </row>
    <row r="145" spans="1:3" x14ac:dyDescent="0.2">
      <c r="A145" s="149"/>
    </row>
    <row r="146" spans="1:3" x14ac:dyDescent="0.2">
      <c r="A146" s="149"/>
    </row>
    <row r="147" spans="1:3" x14ac:dyDescent="0.2">
      <c r="A147" s="149"/>
    </row>
    <row r="148" spans="1:3" x14ac:dyDescent="0.2">
      <c r="A148" s="149"/>
    </row>
    <row r="149" spans="1:3" x14ac:dyDescent="0.2">
      <c r="A149" s="149"/>
    </row>
    <row r="150" spans="1:3" x14ac:dyDescent="0.2">
      <c r="A150" s="149"/>
    </row>
    <row r="151" spans="1:3" x14ac:dyDescent="0.2">
      <c r="A151" s="149"/>
    </row>
    <row r="152" spans="1:3" x14ac:dyDescent="0.2">
      <c r="A152" s="149"/>
    </row>
    <row r="153" spans="1:3" x14ac:dyDescent="0.2">
      <c r="A153" s="149"/>
    </row>
    <row r="154" spans="1:3" x14ac:dyDescent="0.2">
      <c r="A154" s="149"/>
    </row>
    <row r="155" spans="1:3" x14ac:dyDescent="0.2">
      <c r="A155" s="149"/>
    </row>
    <row r="156" spans="1:3" x14ac:dyDescent="0.2">
      <c r="A156" s="490" t="s">
        <v>338</v>
      </c>
      <c r="B156" s="490"/>
      <c r="C156" s="490"/>
    </row>
    <row r="157" spans="1:3" x14ac:dyDescent="0.2">
      <c r="A157" s="149"/>
      <c r="B157" s="150"/>
      <c r="C157" s="150"/>
    </row>
    <row r="158" spans="1:3" x14ac:dyDescent="0.2">
      <c r="A158" s="147" t="s">
        <v>262</v>
      </c>
      <c r="B158" s="208">
        <f>B104</f>
        <v>2021</v>
      </c>
      <c r="C158" s="208">
        <f>C104</f>
        <v>2022</v>
      </c>
    </row>
    <row r="159" spans="1:3" x14ac:dyDescent="0.2">
      <c r="A159" s="151" t="s">
        <v>263</v>
      </c>
      <c r="B159" s="166"/>
      <c r="C159" s="166"/>
    </row>
    <row r="160" spans="1:3" x14ac:dyDescent="0.2">
      <c r="A160" s="151" t="s">
        <v>264</v>
      </c>
      <c r="B160" s="166"/>
      <c r="C160" s="166"/>
    </row>
    <row r="161" spans="1:3" x14ac:dyDescent="0.2">
      <c r="A161" s="151" t="s">
        <v>265</v>
      </c>
      <c r="B161" s="166"/>
      <c r="C161" s="166"/>
    </row>
    <row r="162" spans="1:3" x14ac:dyDescent="0.2">
      <c r="A162" s="151" t="s">
        <v>266</v>
      </c>
      <c r="B162" s="166"/>
      <c r="C162" s="166"/>
    </row>
    <row r="163" spans="1:3" x14ac:dyDescent="0.2">
      <c r="A163" s="151" t="s">
        <v>267</v>
      </c>
      <c r="B163" s="166"/>
      <c r="C163" s="166"/>
    </row>
    <row r="164" spans="1:3" x14ac:dyDescent="0.2">
      <c r="A164" s="151" t="s">
        <v>268</v>
      </c>
      <c r="B164" s="166"/>
      <c r="C164" s="166"/>
    </row>
    <row r="165" spans="1:3" x14ac:dyDescent="0.2">
      <c r="A165" s="151" t="s">
        <v>269</v>
      </c>
      <c r="B165" s="166"/>
      <c r="C165" s="166"/>
    </row>
    <row r="166" spans="1:3" ht="24" x14ac:dyDescent="0.2">
      <c r="A166" s="151" t="s">
        <v>270</v>
      </c>
      <c r="B166" s="166"/>
      <c r="C166" s="166"/>
    </row>
    <row r="167" spans="1:3" ht="24" x14ac:dyDescent="0.2">
      <c r="A167" s="151" t="s">
        <v>271</v>
      </c>
      <c r="B167" s="166"/>
      <c r="C167" s="166"/>
    </row>
    <row r="168" spans="1:3" x14ac:dyDescent="0.2">
      <c r="A168" s="151" t="s">
        <v>272</v>
      </c>
      <c r="B168" s="166"/>
      <c r="C168" s="166"/>
    </row>
    <row r="169" spans="1:3" x14ac:dyDescent="0.2">
      <c r="A169" s="151" t="s">
        <v>273</v>
      </c>
      <c r="B169" s="166"/>
      <c r="C169" s="166"/>
    </row>
    <row r="170" spans="1:3" x14ac:dyDescent="0.2">
      <c r="A170" s="151" t="s">
        <v>274</v>
      </c>
      <c r="B170" s="166"/>
      <c r="C170" s="166"/>
    </row>
    <row r="171" spans="1:3" hidden="1" x14ac:dyDescent="0.2">
      <c r="A171" s="151" t="s">
        <v>275</v>
      </c>
      <c r="B171" s="166"/>
      <c r="C171" s="166"/>
    </row>
    <row r="172" spans="1:3" hidden="1" x14ac:dyDescent="0.2">
      <c r="A172" s="210" t="s">
        <v>276</v>
      </c>
      <c r="B172" s="166"/>
      <c r="C172" s="166"/>
    </row>
    <row r="173" spans="1:3" hidden="1" x14ac:dyDescent="0.2">
      <c r="A173" s="210" t="s">
        <v>277</v>
      </c>
      <c r="B173" s="166"/>
      <c r="C173" s="166"/>
    </row>
    <row r="174" spans="1:3" x14ac:dyDescent="0.2">
      <c r="A174" s="151" t="s">
        <v>278</v>
      </c>
      <c r="B174" s="166"/>
      <c r="C174" s="166"/>
    </row>
    <row r="175" spans="1:3" ht="28.15" hidden="1" customHeight="1" x14ac:dyDescent="0.2">
      <c r="A175" s="210" t="s">
        <v>279</v>
      </c>
      <c r="B175" s="166"/>
      <c r="C175" s="166"/>
    </row>
    <row r="176" spans="1:3" x14ac:dyDescent="0.2">
      <c r="A176" s="151" t="s">
        <v>280</v>
      </c>
      <c r="B176" s="166"/>
      <c r="C176" s="166"/>
    </row>
    <row r="177" spans="1:5" s="135" customFormat="1" x14ac:dyDescent="0.2">
      <c r="A177" s="151" t="s">
        <v>281</v>
      </c>
      <c r="B177" s="166"/>
      <c r="C177" s="166"/>
      <c r="D177" s="215"/>
      <c r="E177" s="215"/>
    </row>
    <row r="178" spans="1:5" x14ac:dyDescent="0.2">
      <c r="A178" s="151" t="s">
        <v>282</v>
      </c>
      <c r="B178" s="166"/>
      <c r="C178" s="166"/>
    </row>
    <row r="179" spans="1:5" x14ac:dyDescent="0.2">
      <c r="A179" s="151" t="s">
        <v>283</v>
      </c>
      <c r="B179" s="166"/>
      <c r="C179" s="166"/>
    </row>
    <row r="180" spans="1:5" x14ac:dyDescent="0.2">
      <c r="A180" s="151" t="s">
        <v>284</v>
      </c>
      <c r="B180" s="166"/>
      <c r="C180" s="166"/>
    </row>
    <row r="181" spans="1:5" x14ac:dyDescent="0.2">
      <c r="A181" s="151" t="s">
        <v>328</v>
      </c>
      <c r="B181" s="166"/>
      <c r="C181" s="166"/>
    </row>
    <row r="182" spans="1:5" x14ac:dyDescent="0.2">
      <c r="A182" s="151" t="s">
        <v>329</v>
      </c>
      <c r="B182" s="166"/>
      <c r="C182" s="166"/>
    </row>
    <row r="183" spans="1:5" x14ac:dyDescent="0.2">
      <c r="A183" s="151" t="s">
        <v>346</v>
      </c>
      <c r="B183" s="166"/>
      <c r="C183" s="166"/>
    </row>
    <row r="184" spans="1:5" x14ac:dyDescent="0.2">
      <c r="A184" s="151" t="s">
        <v>285</v>
      </c>
      <c r="B184" s="166"/>
      <c r="C184" s="166"/>
    </row>
    <row r="185" spans="1:5" ht="24" x14ac:dyDescent="0.2">
      <c r="A185" s="151" t="s">
        <v>286</v>
      </c>
      <c r="B185" s="166"/>
      <c r="C185" s="166"/>
    </row>
    <row r="186" spans="1:5" x14ac:dyDescent="0.2">
      <c r="A186" s="151" t="s">
        <v>287</v>
      </c>
      <c r="B186" s="166"/>
      <c r="C186" s="166"/>
    </row>
    <row r="187" spans="1:5" hidden="1" x14ac:dyDescent="0.2">
      <c r="A187" s="152" t="s">
        <v>288</v>
      </c>
      <c r="B187" s="166"/>
      <c r="C187" s="166"/>
    </row>
    <row r="188" spans="1:5" hidden="1" x14ac:dyDescent="0.2">
      <c r="A188" s="152" t="s">
        <v>289</v>
      </c>
      <c r="B188" s="166"/>
      <c r="C188" s="166"/>
    </row>
    <row r="189" spans="1:5" hidden="1" x14ac:dyDescent="0.2">
      <c r="A189" s="152" t="s">
        <v>290</v>
      </c>
      <c r="B189" s="166"/>
      <c r="C189" s="166"/>
    </row>
    <row r="190" spans="1:5" hidden="1" x14ac:dyDescent="0.2">
      <c r="A190" s="152" t="s">
        <v>291</v>
      </c>
      <c r="B190" s="166"/>
      <c r="C190" s="166"/>
    </row>
    <row r="191" spans="1:5" hidden="1" x14ac:dyDescent="0.2">
      <c r="A191" s="152" t="s">
        <v>312</v>
      </c>
      <c r="B191" s="166"/>
      <c r="C191" s="166"/>
    </row>
    <row r="192" spans="1:5" x14ac:dyDescent="0.2">
      <c r="A192" s="151" t="s">
        <v>292</v>
      </c>
      <c r="B192" s="166"/>
      <c r="C192" s="166"/>
    </row>
    <row r="193" spans="1:5" x14ac:dyDescent="0.2">
      <c r="A193" s="152" t="s">
        <v>293</v>
      </c>
      <c r="B193" s="166"/>
      <c r="C193" s="166"/>
    </row>
    <row r="194" spans="1:5" x14ac:dyDescent="0.2">
      <c r="A194" s="152" t="s">
        <v>294</v>
      </c>
      <c r="B194" s="166"/>
      <c r="C194" s="166"/>
    </row>
    <row r="195" spans="1:5" x14ac:dyDescent="0.2">
      <c r="A195" s="152" t="s">
        <v>295</v>
      </c>
      <c r="B195" s="166"/>
      <c r="C195" s="166"/>
    </row>
    <row r="196" spans="1:5" x14ac:dyDescent="0.2">
      <c r="A196" s="152" t="s">
        <v>312</v>
      </c>
      <c r="B196" s="166"/>
      <c r="C196" s="166"/>
    </row>
    <row r="197" spans="1:5" x14ac:dyDescent="0.2">
      <c r="A197" s="152" t="s">
        <v>314</v>
      </c>
      <c r="B197" s="166"/>
      <c r="C197" s="166"/>
    </row>
    <row r="198" spans="1:5" x14ac:dyDescent="0.2">
      <c r="A198" s="152" t="s">
        <v>296</v>
      </c>
      <c r="B198" s="166"/>
      <c r="C198" s="166"/>
    </row>
    <row r="199" spans="1:5" x14ac:dyDescent="0.2">
      <c r="A199" s="152" t="s">
        <v>313</v>
      </c>
      <c r="B199" s="166"/>
      <c r="C199" s="166"/>
    </row>
    <row r="200" spans="1:5" x14ac:dyDescent="0.2">
      <c r="A200" s="152" t="s">
        <v>297</v>
      </c>
      <c r="B200" s="166"/>
      <c r="C200" s="166"/>
    </row>
    <row r="201" spans="1:5" x14ac:dyDescent="0.2">
      <c r="A201" s="152" t="s">
        <v>298</v>
      </c>
      <c r="B201" s="166"/>
      <c r="C201" s="166"/>
    </row>
    <row r="202" spans="1:5" x14ac:dyDescent="0.2">
      <c r="A202" s="490" t="s">
        <v>341</v>
      </c>
      <c r="B202" s="490"/>
      <c r="C202" s="490"/>
      <c r="D202" s="216"/>
      <c r="E202" s="216"/>
    </row>
    <row r="203" spans="1:5" ht="24" x14ac:dyDescent="0.2">
      <c r="A203" s="151" t="s">
        <v>342</v>
      </c>
      <c r="B203" s="209" t="e">
        <f>B160/B159</f>
        <v>#DIV/0!</v>
      </c>
      <c r="C203" s="209" t="e">
        <f>C160/C159</f>
        <v>#DIV/0!</v>
      </c>
      <c r="D203" s="217" t="e">
        <f>IF(C203&gt;E203,"NU","DA")</f>
        <v>#DIV/0!</v>
      </c>
      <c r="E203" s="218">
        <v>0.85</v>
      </c>
    </row>
    <row r="204" spans="1:5" ht="24" x14ac:dyDescent="0.2">
      <c r="A204" s="151" t="s">
        <v>343</v>
      </c>
      <c r="B204" s="209" t="e">
        <f>B162/B161</f>
        <v>#DIV/0!</v>
      </c>
      <c r="C204" s="209" t="e">
        <f>C162/C161</f>
        <v>#DIV/0!</v>
      </c>
      <c r="D204" s="219" t="e">
        <f t="shared" ref="D204" si="9">IF(C204&gt;E204,"NU","DA")</f>
        <v>#DIV/0!</v>
      </c>
      <c r="E204" s="220">
        <v>0.8</v>
      </c>
    </row>
    <row r="205" spans="1:5" ht="36" x14ac:dyDescent="0.2">
      <c r="A205" s="151" t="s">
        <v>318</v>
      </c>
      <c r="B205" s="209" t="str">
        <f>IFERROR(B167/B160,"")</f>
        <v/>
      </c>
      <c r="C205" s="209" t="str">
        <f>IFERROR(C167/C160,"")</f>
        <v/>
      </c>
      <c r="D205" s="219" t="str">
        <f>IF(C205&gt;E205,"NU","DA")</f>
        <v>NU</v>
      </c>
      <c r="E205" s="220">
        <v>0.5</v>
      </c>
    </row>
    <row r="206" spans="1:5" ht="24" x14ac:dyDescent="0.2">
      <c r="A206" s="226" t="s">
        <v>319</v>
      </c>
      <c r="B206" s="227" t="str">
        <f>IFERROR(B162/B160,"")</f>
        <v/>
      </c>
      <c r="C206" s="227" t="str">
        <f>IFERROR(C162/C160,"")</f>
        <v/>
      </c>
      <c r="D206" s="219" t="str">
        <f>IF(C206&gt;E206,"NU","DA")</f>
        <v>NU</v>
      </c>
      <c r="E206" s="221">
        <v>0.3</v>
      </c>
    </row>
    <row r="207" spans="1:5" ht="19.149999999999999" hidden="1" customHeight="1" x14ac:dyDescent="0.2">
      <c r="A207" s="151" t="s">
        <v>320</v>
      </c>
      <c r="B207" s="209" t="str">
        <f>IFERROR(B167/B171,"")</f>
        <v/>
      </c>
      <c r="C207" s="209" t="str">
        <f>IFERROR(C167/C171,"")</f>
        <v/>
      </c>
      <c r="E207" s="215"/>
    </row>
    <row r="208" spans="1:5" ht="24" x14ac:dyDescent="0.2">
      <c r="A208" s="151" t="s">
        <v>321</v>
      </c>
      <c r="B208" s="209" t="str">
        <f>IFERROR(B174/B160,"")</f>
        <v/>
      </c>
      <c r="C208" s="209" t="str">
        <f>IFERROR(C174/C160,"")</f>
        <v/>
      </c>
      <c r="D208" s="219" t="str">
        <f>IF(C208&gt;E208,"DA","NU")</f>
        <v>DA</v>
      </c>
      <c r="E208" s="220">
        <v>0.7</v>
      </c>
    </row>
    <row r="209" spans="1:5" ht="22.9" hidden="1" customHeight="1" x14ac:dyDescent="0.2">
      <c r="A209" s="151" t="s">
        <v>322</v>
      </c>
      <c r="B209" s="209" t="str">
        <f>IFERROR(B175/B160,"")</f>
        <v/>
      </c>
      <c r="C209" s="209" t="str">
        <f>IFERROR(C175/C160,"")</f>
        <v/>
      </c>
      <c r="E209" s="215"/>
    </row>
    <row r="210" spans="1:5" ht="22.9" customHeight="1" x14ac:dyDescent="0.2">
      <c r="A210" s="151" t="s">
        <v>345</v>
      </c>
      <c r="B210" s="209" t="e">
        <f>B73/B46</f>
        <v>#DIV/0!</v>
      </c>
      <c r="C210" s="209" t="e">
        <f>C73/C46</f>
        <v>#DIV/0!</v>
      </c>
      <c r="D210" s="219" t="e">
        <f>IF(C210&gt;E210,"DA","NU")</f>
        <v>#DIV/0!</v>
      </c>
      <c r="E210" s="220">
        <v>0.67</v>
      </c>
    </row>
    <row r="211" spans="1:5" ht="36" x14ac:dyDescent="0.2">
      <c r="A211" s="151" t="s">
        <v>323</v>
      </c>
      <c r="B211" s="209" t="str">
        <f>IFERROR(B170/B160,"")</f>
        <v/>
      </c>
      <c r="C211" s="209" t="str">
        <f>IFERROR(C170/C160,"")</f>
        <v/>
      </c>
      <c r="D211" s="217" t="str">
        <f t="shared" ref="D211" si="10">IF(C211&gt;E211,"NU","DA")</f>
        <v>NU</v>
      </c>
      <c r="E211" s="218">
        <v>0.05</v>
      </c>
    </row>
    <row r="212" spans="1:5" ht="24" x14ac:dyDescent="0.2">
      <c r="A212" s="226" t="s">
        <v>324</v>
      </c>
      <c r="B212" s="227" t="str">
        <f>IFERROR(B177/B162,"")</f>
        <v/>
      </c>
      <c r="C212" s="227" t="str">
        <f>IFERROR(C177/C162,"")</f>
        <v/>
      </c>
      <c r="D212" s="222" t="str">
        <f>IF(C212&gt;E212,"NU","DA")</f>
        <v>NU</v>
      </c>
      <c r="E212" s="223">
        <v>0.05</v>
      </c>
    </row>
    <row r="213" spans="1:5" ht="24" x14ac:dyDescent="0.2">
      <c r="A213" s="151" t="s">
        <v>325</v>
      </c>
      <c r="B213" s="209" t="str">
        <f>IFERROR(B177/B176,"")</f>
        <v/>
      </c>
      <c r="C213" s="209" t="str">
        <f>IFERROR(C177/C176,"")</f>
        <v/>
      </c>
      <c r="D213" s="222" t="str">
        <f t="shared" ref="D213:D215" si="11">IF(C213&gt;E213,"NU","DA")</f>
        <v>NU</v>
      </c>
      <c r="E213" s="223">
        <v>0.05</v>
      </c>
    </row>
    <row r="214" spans="1:5" ht="24" x14ac:dyDescent="0.2">
      <c r="A214" s="151" t="s">
        <v>326</v>
      </c>
      <c r="B214" s="209" t="str">
        <f>IFERROR(B179/B176,"")</f>
        <v/>
      </c>
      <c r="C214" s="209" t="str">
        <f>IFERROR(C179/C176,"")</f>
        <v/>
      </c>
      <c r="D214" s="222" t="str">
        <f t="shared" si="11"/>
        <v>NU</v>
      </c>
      <c r="E214" s="223">
        <v>0.05</v>
      </c>
    </row>
    <row r="215" spans="1:5" ht="24" x14ac:dyDescent="0.2">
      <c r="A215" s="151" t="s">
        <v>327</v>
      </c>
      <c r="B215" s="209" t="str">
        <f>IFERROR(B180/B176,"")</f>
        <v/>
      </c>
      <c r="C215" s="209" t="str">
        <f>IFERROR(C180/C176,"")</f>
        <v/>
      </c>
      <c r="D215" s="222" t="str">
        <f t="shared" si="11"/>
        <v>NU</v>
      </c>
      <c r="E215" s="223">
        <v>0.05</v>
      </c>
    </row>
    <row r="216" spans="1:5" ht="24" x14ac:dyDescent="0.2">
      <c r="A216" s="211" t="s">
        <v>344</v>
      </c>
      <c r="B216" s="212" t="e">
        <f>AVERAGE(B206,B212)</f>
        <v>#DIV/0!</v>
      </c>
      <c r="C216" s="212" t="e">
        <f>AVERAGE(C206,C212)</f>
        <v>#DIV/0!</v>
      </c>
      <c r="D216" s="224" t="e">
        <f>IF(C216&gt;E216,"NU","DA")</f>
        <v>#DIV/0!</v>
      </c>
      <c r="E216" s="225">
        <v>0.51</v>
      </c>
    </row>
  </sheetData>
  <sheetProtection algorithmName="SHA-512" hashValue="/5TdsxLu+t/uX5YaNEdDjqWv8CX9hadf6CLr75DzgGSX5DMUUabHKeCATgmoJ0DfgjOGdCyePoYewSVDO/gyNQ==" saltValue="9C75KojY9aKyk9BTFhBq5A==" spinCount="100000" sheet="1" objects="1" scenarios="1"/>
  <mergeCells count="14">
    <mergeCell ref="A23:C23"/>
    <mergeCell ref="A3:C3"/>
    <mergeCell ref="A6:C6"/>
    <mergeCell ref="A8:C8"/>
    <mergeCell ref="A12:C12"/>
    <mergeCell ref="A13:C13"/>
    <mergeCell ref="A156:C156"/>
    <mergeCell ref="A202:C202"/>
    <mergeCell ref="A49:C49"/>
    <mergeCell ref="A55:C55"/>
    <mergeCell ref="A75:C75"/>
    <mergeCell ref="A102:C102"/>
    <mergeCell ref="A105:C105"/>
    <mergeCell ref="A111:C111"/>
  </mergeCells>
  <conditionalFormatting sqref="B83:C101">
    <cfRule type="containsText" dxfId="3" priority="1" operator="containsText" text="nu">
      <formula>NOT(ISERROR(SEARCH("nu",B83)))</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CE846E2-459D-4025-B526-37CAE0B2C205}">
  <dimension ref="A2:F47"/>
  <sheetViews>
    <sheetView tabSelected="1" workbookViewId="0">
      <selection activeCell="F16" sqref="F16"/>
    </sheetView>
  </sheetViews>
  <sheetFormatPr defaultRowHeight="12.75" x14ac:dyDescent="0.2"/>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25">
      <c r="A2" s="469" t="s">
        <v>562</v>
      </c>
      <c r="B2" s="469" t="s">
        <v>563</v>
      </c>
      <c r="C2" s="469" t="s">
        <v>564</v>
      </c>
      <c r="D2" s="470" t="s">
        <v>565</v>
      </c>
      <c r="E2" s="470" t="s">
        <v>566</v>
      </c>
    </row>
    <row r="3" spans="1:6" ht="30" x14ac:dyDescent="0.25">
      <c r="A3" s="469">
        <v>1</v>
      </c>
      <c r="B3" s="471" t="s">
        <v>567</v>
      </c>
      <c r="C3" s="471" t="s">
        <v>568</v>
      </c>
      <c r="D3" s="471" t="s">
        <v>569</v>
      </c>
      <c r="E3" s="471" t="s">
        <v>570</v>
      </c>
    </row>
    <row r="4" spans="1:6" ht="15" x14ac:dyDescent="0.25">
      <c r="A4" s="469">
        <f>A3+1</f>
        <v>2</v>
      </c>
      <c r="B4" s="471" t="s">
        <v>571</v>
      </c>
      <c r="C4" s="471" t="s">
        <v>572</v>
      </c>
      <c r="D4" s="471" t="s">
        <v>569</v>
      </c>
      <c r="E4" s="471" t="s">
        <v>573</v>
      </c>
      <c r="F4" s="472"/>
    </row>
    <row r="5" spans="1:6" ht="45" x14ac:dyDescent="0.25">
      <c r="A5" s="469">
        <f t="shared" ref="A5:A47" si="0">A4+1</f>
        <v>3</v>
      </c>
      <c r="B5" s="471" t="s">
        <v>571</v>
      </c>
      <c r="C5" s="471" t="s">
        <v>574</v>
      </c>
      <c r="D5" s="471" t="s">
        <v>569</v>
      </c>
      <c r="E5" s="471" t="s">
        <v>575</v>
      </c>
    </row>
    <row r="6" spans="1:6" ht="30" x14ac:dyDescent="0.25">
      <c r="A6" s="469">
        <f t="shared" si="0"/>
        <v>4</v>
      </c>
      <c r="B6" s="471" t="s">
        <v>571</v>
      </c>
      <c r="C6" s="471" t="s">
        <v>576</v>
      </c>
      <c r="D6" s="471" t="s">
        <v>569</v>
      </c>
      <c r="E6" s="471" t="s">
        <v>577</v>
      </c>
    </row>
    <row r="7" spans="1:6" ht="45" x14ac:dyDescent="0.25">
      <c r="A7" s="469">
        <f t="shared" si="0"/>
        <v>5</v>
      </c>
      <c r="B7" s="471" t="s">
        <v>571</v>
      </c>
      <c r="C7" s="471" t="s">
        <v>578</v>
      </c>
      <c r="D7" s="471" t="s">
        <v>579</v>
      </c>
      <c r="E7" s="471" t="s">
        <v>580</v>
      </c>
    </row>
    <row r="8" spans="1:6" ht="15" x14ac:dyDescent="0.25">
      <c r="A8" s="469">
        <f t="shared" si="0"/>
        <v>6</v>
      </c>
      <c r="B8" s="471" t="s">
        <v>372</v>
      </c>
      <c r="C8" s="471" t="s">
        <v>581</v>
      </c>
      <c r="D8" s="471" t="s">
        <v>582</v>
      </c>
      <c r="E8" s="471" t="s">
        <v>583</v>
      </c>
    </row>
    <row r="9" spans="1:6" ht="30" x14ac:dyDescent="0.25">
      <c r="A9" s="469">
        <f t="shared" si="0"/>
        <v>7</v>
      </c>
      <c r="B9" s="471" t="s">
        <v>372</v>
      </c>
      <c r="C9" s="471" t="s">
        <v>584</v>
      </c>
      <c r="D9" s="471" t="s">
        <v>582</v>
      </c>
      <c r="E9" s="471" t="s">
        <v>585</v>
      </c>
    </row>
    <row r="10" spans="1:6" ht="15" x14ac:dyDescent="0.25">
      <c r="A10" s="469">
        <f t="shared" si="0"/>
        <v>8</v>
      </c>
      <c r="B10" s="471" t="s">
        <v>372</v>
      </c>
      <c r="C10" s="471" t="s">
        <v>586</v>
      </c>
      <c r="D10" s="471" t="s">
        <v>582</v>
      </c>
      <c r="E10" s="471" t="s">
        <v>587</v>
      </c>
    </row>
    <row r="11" spans="1:6" ht="45" x14ac:dyDescent="0.25">
      <c r="A11" s="469">
        <f t="shared" si="0"/>
        <v>9</v>
      </c>
      <c r="B11" s="471" t="s">
        <v>372</v>
      </c>
      <c r="C11" s="471" t="s">
        <v>588</v>
      </c>
      <c r="D11" s="471" t="s">
        <v>582</v>
      </c>
      <c r="E11" s="471" t="s">
        <v>589</v>
      </c>
    </row>
    <row r="12" spans="1:6" ht="15" x14ac:dyDescent="0.25">
      <c r="A12" s="469">
        <f t="shared" si="0"/>
        <v>10</v>
      </c>
      <c r="B12" s="471" t="s">
        <v>372</v>
      </c>
      <c r="C12" s="471" t="s">
        <v>590</v>
      </c>
      <c r="D12" s="471" t="s">
        <v>582</v>
      </c>
      <c r="E12" s="471" t="s">
        <v>591</v>
      </c>
    </row>
    <row r="13" spans="1:6" ht="45" x14ac:dyDescent="0.25">
      <c r="A13" s="469">
        <f t="shared" si="0"/>
        <v>11</v>
      </c>
      <c r="B13" s="471" t="s">
        <v>372</v>
      </c>
      <c r="C13" s="471" t="s">
        <v>592</v>
      </c>
      <c r="D13" s="471" t="s">
        <v>582</v>
      </c>
      <c r="E13" s="471" t="s">
        <v>593</v>
      </c>
    </row>
    <row r="14" spans="1:6" ht="15" x14ac:dyDescent="0.25">
      <c r="A14" s="469">
        <f t="shared" si="0"/>
        <v>12</v>
      </c>
      <c r="B14" s="471" t="s">
        <v>372</v>
      </c>
      <c r="C14" s="471" t="s">
        <v>594</v>
      </c>
      <c r="D14" s="471" t="s">
        <v>582</v>
      </c>
      <c r="E14" s="471" t="s">
        <v>595</v>
      </c>
    </row>
    <row r="15" spans="1:6" ht="15" x14ac:dyDescent="0.25">
      <c r="A15" s="469">
        <f t="shared" si="0"/>
        <v>13</v>
      </c>
      <c r="B15" s="471" t="s">
        <v>372</v>
      </c>
      <c r="C15" s="471" t="s">
        <v>596</v>
      </c>
      <c r="D15" s="471" t="s">
        <v>582</v>
      </c>
      <c r="E15" s="471" t="s">
        <v>597</v>
      </c>
    </row>
    <row r="16" spans="1:6" ht="33.4" customHeight="1" x14ac:dyDescent="0.25">
      <c r="A16" s="469">
        <f t="shared" si="0"/>
        <v>14</v>
      </c>
      <c r="B16" s="504" t="s">
        <v>372</v>
      </c>
      <c r="C16" s="504" t="s">
        <v>598</v>
      </c>
      <c r="D16" s="504" t="s">
        <v>582</v>
      </c>
      <c r="E16" s="471" t="s">
        <v>599</v>
      </c>
    </row>
    <row r="17" spans="1:5" ht="13.7" customHeight="1" x14ac:dyDescent="0.25">
      <c r="A17" s="469">
        <f t="shared" si="0"/>
        <v>15</v>
      </c>
      <c r="B17" s="504"/>
      <c r="C17" s="504"/>
      <c r="D17" s="504"/>
      <c r="E17" s="471" t="s">
        <v>600</v>
      </c>
    </row>
    <row r="18" spans="1:5" ht="45" x14ac:dyDescent="0.25">
      <c r="A18" s="469">
        <f t="shared" si="0"/>
        <v>16</v>
      </c>
      <c r="B18" s="471" t="s">
        <v>372</v>
      </c>
      <c r="C18" s="471" t="s">
        <v>601</v>
      </c>
      <c r="D18" s="471" t="s">
        <v>582</v>
      </c>
      <c r="E18" s="471" t="s">
        <v>602</v>
      </c>
    </row>
    <row r="19" spans="1:5" ht="45" x14ac:dyDescent="0.25">
      <c r="A19" s="469">
        <f t="shared" si="0"/>
        <v>17</v>
      </c>
      <c r="B19" s="471" t="s">
        <v>372</v>
      </c>
      <c r="C19" s="471" t="s">
        <v>603</v>
      </c>
      <c r="D19" s="471" t="s">
        <v>582</v>
      </c>
      <c r="E19" s="471" t="s">
        <v>604</v>
      </c>
    </row>
    <row r="20" spans="1:5" ht="30" x14ac:dyDescent="0.25">
      <c r="A20" s="469">
        <f t="shared" si="0"/>
        <v>18</v>
      </c>
      <c r="B20" s="471" t="s">
        <v>372</v>
      </c>
      <c r="C20" s="471" t="s">
        <v>605</v>
      </c>
      <c r="D20" s="471" t="s">
        <v>582</v>
      </c>
      <c r="E20" s="471" t="s">
        <v>606</v>
      </c>
    </row>
    <row r="21" spans="1:5" ht="30" x14ac:dyDescent="0.25">
      <c r="A21" s="469">
        <f t="shared" si="0"/>
        <v>19</v>
      </c>
      <c r="B21" s="471" t="s">
        <v>372</v>
      </c>
      <c r="C21" s="471" t="s">
        <v>607</v>
      </c>
      <c r="D21" s="471" t="s">
        <v>582</v>
      </c>
      <c r="E21" s="471" t="s">
        <v>608</v>
      </c>
    </row>
    <row r="22" spans="1:5" ht="30" x14ac:dyDescent="0.25">
      <c r="A22" s="469">
        <f t="shared" si="0"/>
        <v>20</v>
      </c>
      <c r="B22" s="471" t="s">
        <v>372</v>
      </c>
      <c r="C22" s="471" t="s">
        <v>609</v>
      </c>
      <c r="D22" s="471" t="s">
        <v>582</v>
      </c>
      <c r="E22" s="471" t="s">
        <v>610</v>
      </c>
    </row>
    <row r="23" spans="1:5" ht="15" x14ac:dyDescent="0.25">
      <c r="A23" s="469">
        <f t="shared" si="0"/>
        <v>21</v>
      </c>
      <c r="B23" s="471" t="s">
        <v>372</v>
      </c>
      <c r="C23" s="471" t="s">
        <v>611</v>
      </c>
      <c r="D23" s="471" t="s">
        <v>582</v>
      </c>
      <c r="E23" s="471" t="s">
        <v>612</v>
      </c>
    </row>
    <row r="24" spans="1:5" ht="30" x14ac:dyDescent="0.25">
      <c r="A24" s="469">
        <f t="shared" si="0"/>
        <v>22</v>
      </c>
      <c r="B24" s="473" t="s">
        <v>372</v>
      </c>
      <c r="C24" s="471" t="s">
        <v>613</v>
      </c>
      <c r="D24" s="471" t="s">
        <v>582</v>
      </c>
      <c r="E24" s="471" t="s">
        <v>614</v>
      </c>
    </row>
    <row r="25" spans="1:5" ht="75" x14ac:dyDescent="0.25">
      <c r="A25" s="469">
        <f t="shared" si="0"/>
        <v>23</v>
      </c>
      <c r="B25" s="473" t="s">
        <v>372</v>
      </c>
      <c r="C25" s="471" t="s">
        <v>613</v>
      </c>
      <c r="D25" s="471" t="s">
        <v>582</v>
      </c>
      <c r="E25" s="471" t="s">
        <v>615</v>
      </c>
    </row>
    <row r="26" spans="1:5" ht="30" x14ac:dyDescent="0.25">
      <c r="A26" s="469">
        <f t="shared" si="0"/>
        <v>24</v>
      </c>
      <c r="B26" s="471" t="s">
        <v>372</v>
      </c>
      <c r="C26" s="471" t="s">
        <v>616</v>
      </c>
      <c r="D26" s="471" t="s">
        <v>582</v>
      </c>
      <c r="E26" s="471" t="s">
        <v>617</v>
      </c>
    </row>
    <row r="27" spans="1:5" ht="30" x14ac:dyDescent="0.25">
      <c r="A27" s="469">
        <f t="shared" si="0"/>
        <v>25</v>
      </c>
      <c r="B27" s="471" t="s">
        <v>372</v>
      </c>
      <c r="C27" s="474" t="s">
        <v>618</v>
      </c>
      <c r="D27" s="471" t="s">
        <v>582</v>
      </c>
      <c r="E27" s="474" t="s">
        <v>618</v>
      </c>
    </row>
    <row r="28" spans="1:5" ht="15" x14ac:dyDescent="0.25">
      <c r="A28" s="469">
        <f t="shared" si="0"/>
        <v>26</v>
      </c>
      <c r="B28" s="471" t="s">
        <v>571</v>
      </c>
      <c r="C28" s="471" t="s">
        <v>619</v>
      </c>
      <c r="D28" s="471" t="s">
        <v>620</v>
      </c>
      <c r="E28" s="471" t="s">
        <v>621</v>
      </c>
    </row>
    <row r="29" spans="1:5" ht="30" x14ac:dyDescent="0.25">
      <c r="A29" s="469">
        <f t="shared" si="0"/>
        <v>27</v>
      </c>
      <c r="B29" s="473" t="s">
        <v>571</v>
      </c>
      <c r="C29" s="471" t="s">
        <v>622</v>
      </c>
      <c r="D29" s="471" t="s">
        <v>620</v>
      </c>
      <c r="E29" s="471" t="s">
        <v>621</v>
      </c>
    </row>
    <row r="30" spans="1:5" ht="30" x14ac:dyDescent="0.25">
      <c r="A30" s="469">
        <f t="shared" si="0"/>
        <v>28</v>
      </c>
      <c r="B30" s="473" t="s">
        <v>571</v>
      </c>
      <c r="C30" s="471" t="s">
        <v>623</v>
      </c>
      <c r="D30" s="471" t="s">
        <v>620</v>
      </c>
      <c r="E30" s="471" t="s">
        <v>621</v>
      </c>
    </row>
    <row r="31" spans="1:5" ht="30" x14ac:dyDescent="0.25">
      <c r="A31" s="469">
        <f t="shared" si="0"/>
        <v>29</v>
      </c>
      <c r="B31" s="471" t="s">
        <v>571</v>
      </c>
      <c r="C31" s="471" t="s">
        <v>624</v>
      </c>
      <c r="D31" s="471" t="s">
        <v>620</v>
      </c>
      <c r="E31" s="471" t="s">
        <v>625</v>
      </c>
    </row>
    <row r="32" spans="1:5" ht="45" x14ac:dyDescent="0.25">
      <c r="A32" s="469">
        <f t="shared" si="0"/>
        <v>30</v>
      </c>
      <c r="B32" s="471" t="s">
        <v>571</v>
      </c>
      <c r="C32" s="471" t="s">
        <v>626</v>
      </c>
      <c r="D32" s="471" t="s">
        <v>620</v>
      </c>
      <c r="E32" s="471" t="s">
        <v>627</v>
      </c>
    </row>
    <row r="33" spans="1:5" ht="60" x14ac:dyDescent="0.25">
      <c r="A33" s="469">
        <f t="shared" si="0"/>
        <v>31</v>
      </c>
      <c r="B33" s="471" t="s">
        <v>628</v>
      </c>
      <c r="C33" s="471" t="s">
        <v>629</v>
      </c>
      <c r="D33" s="471" t="s">
        <v>620</v>
      </c>
      <c r="E33" s="471" t="s">
        <v>630</v>
      </c>
    </row>
    <row r="34" spans="1:5" ht="30" x14ac:dyDescent="0.25">
      <c r="A34" s="469">
        <f t="shared" si="0"/>
        <v>32</v>
      </c>
      <c r="B34" s="471" t="s">
        <v>567</v>
      </c>
      <c r="C34" s="471" t="s">
        <v>631</v>
      </c>
      <c r="D34" s="471" t="s">
        <v>620</v>
      </c>
      <c r="E34" s="471" t="s">
        <v>632</v>
      </c>
    </row>
    <row r="35" spans="1:5" ht="30" x14ac:dyDescent="0.25">
      <c r="A35" s="469">
        <f t="shared" si="0"/>
        <v>33</v>
      </c>
      <c r="B35" s="471" t="s">
        <v>423</v>
      </c>
      <c r="C35" s="471" t="s">
        <v>633</v>
      </c>
      <c r="D35" s="471" t="s">
        <v>620</v>
      </c>
      <c r="E35" s="471" t="s">
        <v>634</v>
      </c>
    </row>
    <row r="36" spans="1:5" ht="45" x14ac:dyDescent="0.25">
      <c r="A36" s="469">
        <f t="shared" si="0"/>
        <v>34</v>
      </c>
      <c r="B36" s="471" t="s">
        <v>571</v>
      </c>
      <c r="C36" s="471" t="s">
        <v>635</v>
      </c>
      <c r="D36" s="471" t="s">
        <v>636</v>
      </c>
      <c r="E36" s="471" t="s">
        <v>637</v>
      </c>
    </row>
    <row r="37" spans="1:5" ht="30" x14ac:dyDescent="0.25">
      <c r="A37" s="469">
        <f t="shared" si="0"/>
        <v>35</v>
      </c>
      <c r="B37" s="471" t="s">
        <v>571</v>
      </c>
      <c r="C37" s="471" t="s">
        <v>638</v>
      </c>
      <c r="D37" s="471" t="s">
        <v>636</v>
      </c>
      <c r="E37" s="471" t="s">
        <v>639</v>
      </c>
    </row>
    <row r="38" spans="1:5" ht="45" x14ac:dyDescent="0.25">
      <c r="A38" s="469">
        <f t="shared" si="0"/>
        <v>36</v>
      </c>
      <c r="B38" s="471" t="s">
        <v>439</v>
      </c>
      <c r="C38" s="471" t="s">
        <v>640</v>
      </c>
      <c r="D38" s="471" t="s">
        <v>636</v>
      </c>
      <c r="E38" s="471" t="s">
        <v>641</v>
      </c>
    </row>
    <row r="39" spans="1:5" ht="45" x14ac:dyDescent="0.25">
      <c r="A39" s="469">
        <f t="shared" si="0"/>
        <v>37</v>
      </c>
      <c r="B39" s="471" t="s">
        <v>439</v>
      </c>
      <c r="C39" s="471" t="s">
        <v>642</v>
      </c>
      <c r="D39" s="471" t="s">
        <v>636</v>
      </c>
      <c r="E39" s="471" t="s">
        <v>643</v>
      </c>
    </row>
    <row r="40" spans="1:5" ht="60" x14ac:dyDescent="0.25">
      <c r="A40" s="469">
        <f t="shared" si="0"/>
        <v>38</v>
      </c>
      <c r="B40" s="471" t="s">
        <v>439</v>
      </c>
      <c r="C40" s="471" t="s">
        <v>644</v>
      </c>
      <c r="D40" s="471" t="s">
        <v>636</v>
      </c>
      <c r="E40" s="471" t="s">
        <v>645</v>
      </c>
    </row>
    <row r="41" spans="1:5" ht="30" x14ac:dyDescent="0.25">
      <c r="A41" s="469">
        <f t="shared" si="0"/>
        <v>39</v>
      </c>
      <c r="B41" s="471" t="s">
        <v>439</v>
      </c>
      <c r="C41" s="471" t="s">
        <v>646</v>
      </c>
      <c r="D41" s="471" t="s">
        <v>636</v>
      </c>
      <c r="E41" s="471" t="s">
        <v>647</v>
      </c>
    </row>
    <row r="42" spans="1:5" ht="45" x14ac:dyDescent="0.25">
      <c r="A42" s="469">
        <f t="shared" si="0"/>
        <v>40</v>
      </c>
      <c r="B42" s="471" t="s">
        <v>439</v>
      </c>
      <c r="C42" s="471" t="s">
        <v>648</v>
      </c>
      <c r="D42" s="471" t="s">
        <v>636</v>
      </c>
      <c r="E42" s="471" t="s">
        <v>649</v>
      </c>
    </row>
    <row r="43" spans="1:5" ht="30" x14ac:dyDescent="0.25">
      <c r="A43" s="469">
        <f t="shared" si="0"/>
        <v>41</v>
      </c>
      <c r="B43" s="471" t="s">
        <v>571</v>
      </c>
      <c r="C43" s="471" t="s">
        <v>650</v>
      </c>
      <c r="D43" s="471" t="s">
        <v>636</v>
      </c>
      <c r="E43" s="471" t="s">
        <v>651</v>
      </c>
    </row>
    <row r="44" spans="1:5" ht="30" x14ac:dyDescent="0.25">
      <c r="A44" s="469">
        <f t="shared" si="0"/>
        <v>42</v>
      </c>
      <c r="B44" s="471" t="s">
        <v>372</v>
      </c>
      <c r="C44" s="471" t="s">
        <v>652</v>
      </c>
      <c r="D44" s="471" t="s">
        <v>636</v>
      </c>
      <c r="E44" s="471" t="s">
        <v>653</v>
      </c>
    </row>
    <row r="45" spans="1:5" ht="30" x14ac:dyDescent="0.25">
      <c r="A45" s="469">
        <f t="shared" si="0"/>
        <v>43</v>
      </c>
      <c r="B45" s="473" t="s">
        <v>571</v>
      </c>
      <c r="C45" s="471" t="s">
        <v>654</v>
      </c>
      <c r="D45" s="471" t="s">
        <v>655</v>
      </c>
      <c r="E45" s="471" t="s">
        <v>656</v>
      </c>
    </row>
    <row r="46" spans="1:5" ht="30" x14ac:dyDescent="0.25">
      <c r="A46" s="469">
        <f t="shared" si="0"/>
        <v>44</v>
      </c>
      <c r="B46" s="471" t="s">
        <v>533</v>
      </c>
      <c r="C46" s="475" t="s">
        <v>528</v>
      </c>
      <c r="D46" s="476" t="s">
        <v>657</v>
      </c>
      <c r="E46" s="475" t="s">
        <v>658</v>
      </c>
    </row>
    <row r="47" spans="1:5" ht="45" x14ac:dyDescent="0.25">
      <c r="A47" s="469">
        <f t="shared" si="0"/>
        <v>45</v>
      </c>
      <c r="B47" s="471" t="s">
        <v>659</v>
      </c>
      <c r="C47" s="475" t="s">
        <v>525</v>
      </c>
      <c r="D47" s="476" t="s">
        <v>657</v>
      </c>
      <c r="E47" s="475" t="s">
        <v>660</v>
      </c>
    </row>
  </sheetData>
  <mergeCells count="3">
    <mergeCell ref="B16:B17"/>
    <mergeCell ref="C16:C17"/>
    <mergeCell ref="D16:D17"/>
  </mergeCells>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7"/>
  <dimension ref="A1:O188"/>
  <sheetViews>
    <sheetView topLeftCell="A70" zoomScale="80" zoomScaleNormal="80" workbookViewId="0">
      <selection activeCell="A83" sqref="A83:E83"/>
    </sheetView>
  </sheetViews>
  <sheetFormatPr defaultColWidth="8.85546875" defaultRowHeight="12.75" x14ac:dyDescent="0.2"/>
  <cols>
    <col min="1" max="1" width="5.85546875" style="120" customWidth="1"/>
    <col min="2" max="2" width="40" customWidth="1"/>
    <col min="3" max="3" width="14.28515625" customWidth="1"/>
    <col min="4" max="4" width="13.28515625" customWidth="1"/>
    <col min="5" max="5" width="14.7109375" customWidth="1"/>
    <col min="6" max="6" width="3" customWidth="1"/>
    <col min="7" max="7" width="15.140625" customWidth="1"/>
    <col min="8" max="8" width="15.28515625" customWidth="1"/>
    <col min="9" max="9" width="16.85546875" customWidth="1"/>
    <col min="10" max="10" width="15.5703125" customWidth="1"/>
    <col min="11" max="11" width="16.42578125" customWidth="1"/>
    <col min="12" max="12" width="20" customWidth="1"/>
    <col min="14" max="14" width="12.28515625" bestFit="1" customWidth="1"/>
    <col min="15" max="15" width="12" bestFit="1" customWidth="1"/>
  </cols>
  <sheetData>
    <row r="1" spans="1:12" ht="18.75" x14ac:dyDescent="0.3">
      <c r="A1" s="519" t="s">
        <v>75</v>
      </c>
      <c r="B1" s="519"/>
      <c r="C1" s="519"/>
      <c r="D1" s="519"/>
      <c r="E1" s="519"/>
    </row>
    <row r="2" spans="1:12" x14ac:dyDescent="0.2">
      <c r="A2" s="520" t="s">
        <v>76</v>
      </c>
      <c r="B2" s="520"/>
      <c r="C2" s="520"/>
      <c r="D2" s="520"/>
      <c r="E2" s="520"/>
    </row>
    <row r="3" spans="1:12" x14ac:dyDescent="0.2">
      <c r="A3" s="521"/>
      <c r="B3" s="521"/>
      <c r="C3" s="521"/>
      <c r="D3" s="521"/>
      <c r="E3" s="521"/>
    </row>
    <row r="4" spans="1:12" ht="15.75" thickBot="1" x14ac:dyDescent="0.25">
      <c r="A4" s="526" t="s">
        <v>77</v>
      </c>
      <c r="B4" s="526"/>
      <c r="C4" s="526"/>
      <c r="D4" s="526"/>
      <c r="E4" s="526"/>
    </row>
    <row r="5" spans="1:12" ht="55.15" customHeight="1" x14ac:dyDescent="0.2">
      <c r="A5" s="527" t="s">
        <v>78</v>
      </c>
      <c r="B5" s="529" t="s">
        <v>79</v>
      </c>
      <c r="C5" s="93" t="s">
        <v>80</v>
      </c>
      <c r="D5" s="94" t="s">
        <v>81</v>
      </c>
      <c r="E5" s="95" t="s">
        <v>82</v>
      </c>
      <c r="G5" s="93" t="s">
        <v>144</v>
      </c>
      <c r="H5" s="94" t="s">
        <v>69</v>
      </c>
      <c r="I5" s="95" t="s">
        <v>146</v>
      </c>
      <c r="J5" s="93" t="s">
        <v>145</v>
      </c>
      <c r="K5" s="94" t="s">
        <v>110</v>
      </c>
      <c r="L5" s="95" t="s">
        <v>147</v>
      </c>
    </row>
    <row r="6" spans="1:12" ht="15.75" thickBot="1" x14ac:dyDescent="0.25">
      <c r="A6" s="528"/>
      <c r="B6" s="530"/>
      <c r="C6" s="96" t="s">
        <v>83</v>
      </c>
      <c r="D6" s="97" t="s">
        <v>83</v>
      </c>
      <c r="E6" s="98" t="s">
        <v>83</v>
      </c>
      <c r="G6" s="99" t="s">
        <v>83</v>
      </c>
      <c r="H6" s="100" t="s">
        <v>83</v>
      </c>
      <c r="I6" s="101" t="s">
        <v>83</v>
      </c>
      <c r="J6" s="99" t="s">
        <v>83</v>
      </c>
      <c r="K6" s="100" t="s">
        <v>83</v>
      </c>
      <c r="L6" s="101" t="s">
        <v>83</v>
      </c>
    </row>
    <row r="7" spans="1:12" ht="13.5" thickBot="1" x14ac:dyDescent="0.25">
      <c r="A7" s="102" t="s">
        <v>84</v>
      </c>
      <c r="B7" s="102" t="s">
        <v>85</v>
      </c>
      <c r="C7" s="102" t="s">
        <v>86</v>
      </c>
      <c r="D7" s="102" t="s">
        <v>87</v>
      </c>
      <c r="E7" s="102" t="s">
        <v>88</v>
      </c>
      <c r="G7" s="103">
        <f>E7+1</f>
        <v>6</v>
      </c>
      <c r="H7" s="103">
        <f>G7+1</f>
        <v>7</v>
      </c>
      <c r="I7" s="103">
        <f>H7+1</f>
        <v>8</v>
      </c>
      <c r="J7" s="103">
        <f>I7+1</f>
        <v>9</v>
      </c>
      <c r="K7" s="103">
        <f>J7+1</f>
        <v>10</v>
      </c>
      <c r="L7" s="103">
        <f>K7+1</f>
        <v>11</v>
      </c>
    </row>
    <row r="8" spans="1:12" ht="15" x14ac:dyDescent="0.2">
      <c r="A8" s="531" t="s">
        <v>89</v>
      </c>
      <c r="B8" s="532"/>
      <c r="C8" s="532"/>
      <c r="D8" s="532"/>
      <c r="E8" s="533"/>
    </row>
    <row r="9" spans="1:12" s="44" customFormat="1" ht="15" x14ac:dyDescent="0.25">
      <c r="A9" s="182" t="s">
        <v>10</v>
      </c>
      <c r="B9" s="183" t="s">
        <v>90</v>
      </c>
      <c r="C9" s="84">
        <f t="shared" ref="C9:D12" si="0">G9+J9</f>
        <v>0</v>
      </c>
      <c r="D9" s="84">
        <f t="shared" si="0"/>
        <v>0</v>
      </c>
      <c r="E9" s="299">
        <f>C9+D9</f>
        <v>0</v>
      </c>
      <c r="G9" s="179">
        <v>0</v>
      </c>
      <c r="H9" s="179">
        <v>0</v>
      </c>
      <c r="I9" s="180">
        <f>G9+H9</f>
        <v>0</v>
      </c>
      <c r="J9" s="179">
        <v>0</v>
      </c>
      <c r="K9" s="179">
        <v>0</v>
      </c>
      <c r="L9" s="180">
        <f>J9+K9</f>
        <v>0</v>
      </c>
    </row>
    <row r="10" spans="1:12" s="44" customFormat="1" ht="15" x14ac:dyDescent="0.25">
      <c r="A10" s="182" t="s">
        <v>11</v>
      </c>
      <c r="B10" s="183" t="s">
        <v>12</v>
      </c>
      <c r="C10" s="84">
        <f t="shared" si="0"/>
        <v>0</v>
      </c>
      <c r="D10" s="84">
        <f t="shared" si="0"/>
        <v>0</v>
      </c>
      <c r="E10" s="299">
        <f t="shared" ref="E10:E12" si="1">C10+D10</f>
        <v>0</v>
      </c>
      <c r="G10" s="179">
        <v>0</v>
      </c>
      <c r="H10" s="179">
        <v>0</v>
      </c>
      <c r="I10" s="180">
        <f t="shared" ref="I10:I12" si="2">G10+H10</f>
        <v>0</v>
      </c>
      <c r="J10" s="179">
        <v>0</v>
      </c>
      <c r="K10" s="179">
        <v>0</v>
      </c>
      <c r="L10" s="180">
        <f t="shared" ref="L10:L12" si="3">J10+K10</f>
        <v>0</v>
      </c>
    </row>
    <row r="11" spans="1:12" s="44" customFormat="1" ht="26.25" x14ac:dyDescent="0.25">
      <c r="A11" s="182" t="s">
        <v>91</v>
      </c>
      <c r="B11" s="187" t="s">
        <v>92</v>
      </c>
      <c r="C11" s="84">
        <f t="shared" si="0"/>
        <v>0</v>
      </c>
      <c r="D11" s="84">
        <f t="shared" si="0"/>
        <v>0</v>
      </c>
      <c r="E11" s="299">
        <f t="shared" si="1"/>
        <v>0</v>
      </c>
      <c r="G11" s="179">
        <v>0</v>
      </c>
      <c r="H11" s="179">
        <v>0</v>
      </c>
      <c r="I11" s="180">
        <f t="shared" si="2"/>
        <v>0</v>
      </c>
      <c r="J11" s="179">
        <v>0</v>
      </c>
      <c r="K11" s="179">
        <v>0</v>
      </c>
      <c r="L11" s="180">
        <f t="shared" si="3"/>
        <v>0</v>
      </c>
    </row>
    <row r="12" spans="1:12" s="44" customFormat="1" ht="13.15" customHeight="1" thickBot="1" x14ac:dyDescent="0.3">
      <c r="A12" s="297" t="s">
        <v>93</v>
      </c>
      <c r="B12" s="298" t="s">
        <v>94</v>
      </c>
      <c r="C12" s="267">
        <f t="shared" si="0"/>
        <v>0</v>
      </c>
      <c r="D12" s="267">
        <f t="shared" si="0"/>
        <v>0</v>
      </c>
      <c r="E12" s="283">
        <f t="shared" si="1"/>
        <v>0</v>
      </c>
      <c r="G12" s="179">
        <v>0</v>
      </c>
      <c r="H12" s="179">
        <v>0</v>
      </c>
      <c r="I12" s="180">
        <f t="shared" si="2"/>
        <v>0</v>
      </c>
      <c r="J12" s="179">
        <v>0</v>
      </c>
      <c r="K12" s="179">
        <v>0</v>
      </c>
      <c r="L12" s="180">
        <f t="shared" si="3"/>
        <v>0</v>
      </c>
    </row>
    <row r="13" spans="1:12" ht="16.5" thickTop="1" thickBot="1" x14ac:dyDescent="0.3">
      <c r="A13" s="505" t="s">
        <v>95</v>
      </c>
      <c r="B13" s="506"/>
      <c r="C13" s="108">
        <f>SUM(C9:C12)</f>
        <v>0</v>
      </c>
      <c r="D13" s="108">
        <f t="shared" ref="D13:E13" si="4">SUM(D9:D12)</f>
        <v>0</v>
      </c>
      <c r="E13" s="109">
        <f t="shared" si="4"/>
        <v>0</v>
      </c>
      <c r="G13" s="108">
        <f>SUM(G9:G12)</f>
        <v>0</v>
      </c>
      <c r="H13" s="108">
        <f t="shared" ref="H13:L13" si="5">SUM(H9:H12)</f>
        <v>0</v>
      </c>
      <c r="I13" s="108">
        <f t="shared" si="5"/>
        <v>0</v>
      </c>
      <c r="J13" s="108">
        <f t="shared" si="5"/>
        <v>0</v>
      </c>
      <c r="K13" s="108">
        <f t="shared" si="5"/>
        <v>0</v>
      </c>
      <c r="L13" s="108">
        <f t="shared" si="5"/>
        <v>0</v>
      </c>
    </row>
    <row r="14" spans="1:12" ht="16.5" customHeight="1" thickBot="1" x14ac:dyDescent="0.25">
      <c r="A14" s="534" t="s">
        <v>96</v>
      </c>
      <c r="B14" s="523"/>
      <c r="C14" s="523"/>
      <c r="D14" s="523"/>
      <c r="E14" s="535"/>
      <c r="G14" s="110"/>
      <c r="H14" s="110"/>
      <c r="I14" s="110"/>
      <c r="J14" s="110"/>
      <c r="K14" s="110"/>
      <c r="L14" s="110"/>
    </row>
    <row r="15" spans="1:12" ht="34.5" customHeight="1" thickTop="1" thickBot="1" x14ac:dyDescent="0.3">
      <c r="A15" s="269" t="s">
        <v>14</v>
      </c>
      <c r="B15" s="270" t="s">
        <v>111</v>
      </c>
      <c r="C15" s="267">
        <f>G15+J15</f>
        <v>0</v>
      </c>
      <c r="D15" s="267">
        <f>H15+K15</f>
        <v>0</v>
      </c>
      <c r="E15" s="268">
        <f t="shared" ref="E15" si="6">C15+D15</f>
        <v>0</v>
      </c>
      <c r="G15" s="179">
        <v>0</v>
      </c>
      <c r="H15" s="179">
        <v>0</v>
      </c>
      <c r="I15" s="180">
        <f t="shared" ref="I15" si="7">G15+H15</f>
        <v>0</v>
      </c>
      <c r="J15" s="179">
        <v>0</v>
      </c>
      <c r="K15" s="179">
        <v>0</v>
      </c>
      <c r="L15" s="180">
        <f t="shared" ref="L15" si="8">J15+K15</f>
        <v>0</v>
      </c>
    </row>
    <row r="16" spans="1:12" ht="15" customHeight="1" thickTop="1" thickBot="1" x14ac:dyDescent="0.3">
      <c r="A16" s="536" t="s">
        <v>97</v>
      </c>
      <c r="B16" s="537"/>
      <c r="C16" s="112">
        <f>SUM(C15:C15)</f>
        <v>0</v>
      </c>
      <c r="D16" s="112">
        <f>SUM(D15:D15)</f>
        <v>0</v>
      </c>
      <c r="E16" s="113">
        <f>SUM(E15:E15)</f>
        <v>0</v>
      </c>
      <c r="G16" s="108">
        <f t="shared" ref="G16:L16" si="9">SUM(G15:G15)</f>
        <v>0</v>
      </c>
      <c r="H16" s="108">
        <f t="shared" si="9"/>
        <v>0</v>
      </c>
      <c r="I16" s="108">
        <f t="shared" si="9"/>
        <v>0</v>
      </c>
      <c r="J16" s="108">
        <f t="shared" si="9"/>
        <v>0</v>
      </c>
      <c r="K16" s="108">
        <f t="shared" si="9"/>
        <v>0</v>
      </c>
      <c r="L16" s="108">
        <f t="shared" si="9"/>
        <v>0</v>
      </c>
    </row>
    <row r="17" spans="1:12" ht="15" x14ac:dyDescent="0.2">
      <c r="A17" s="538" t="s">
        <v>371</v>
      </c>
      <c r="B17" s="532"/>
      <c r="C17" s="532"/>
      <c r="D17" s="532"/>
      <c r="E17" s="533"/>
      <c r="G17" s="110"/>
      <c r="H17" s="110"/>
      <c r="I17" s="110"/>
      <c r="J17" s="110"/>
      <c r="K17" s="110"/>
      <c r="L17" s="110"/>
    </row>
    <row r="18" spans="1:12" s="44" customFormat="1" ht="15.75" thickBot="1" x14ac:dyDescent="0.3">
      <c r="A18" s="272" t="s">
        <v>155</v>
      </c>
      <c r="B18" s="277" t="s">
        <v>98</v>
      </c>
      <c r="C18" s="271">
        <f>SUM(C19:C21)</f>
        <v>0</v>
      </c>
      <c r="D18" s="271">
        <f t="shared" ref="D18:E18" si="10">SUM(D19:D21)</f>
        <v>0</v>
      </c>
      <c r="E18" s="185">
        <f t="shared" si="10"/>
        <v>0</v>
      </c>
      <c r="G18" s="295">
        <f>G19+G20+G21</f>
        <v>0</v>
      </c>
      <c r="H18" s="295">
        <f>H19+H20+H21</f>
        <v>0</v>
      </c>
      <c r="I18" s="296">
        <f>G18+H18</f>
        <v>0</v>
      </c>
      <c r="J18" s="295">
        <f>J19+J20+J21</f>
        <v>0</v>
      </c>
      <c r="K18" s="295">
        <f>K19+K20+K21</f>
        <v>0</v>
      </c>
      <c r="L18" s="296">
        <f>J18+K18</f>
        <v>0</v>
      </c>
    </row>
    <row r="19" spans="1:12" s="44" customFormat="1" ht="15.75" thickTop="1" x14ac:dyDescent="0.25">
      <c r="A19" s="273" t="s">
        <v>373</v>
      </c>
      <c r="B19" s="300" t="s">
        <v>148</v>
      </c>
      <c r="C19" s="301">
        <f t="shared" ref="C19:D22" si="11">G19+J19</f>
        <v>0</v>
      </c>
      <c r="D19" s="302">
        <f t="shared" si="11"/>
        <v>0</v>
      </c>
      <c r="E19" s="303">
        <f t="shared" ref="E19:E22" si="12">C19+D19</f>
        <v>0</v>
      </c>
      <c r="G19" s="284">
        <v>0</v>
      </c>
      <c r="H19" s="284">
        <v>0</v>
      </c>
      <c r="I19" s="285">
        <f t="shared" ref="I19:I21" si="13">G19+H19</f>
        <v>0</v>
      </c>
      <c r="J19" s="284">
        <v>0</v>
      </c>
      <c r="K19" s="284">
        <v>0</v>
      </c>
      <c r="L19" s="285">
        <f t="shared" ref="L19:L21" si="14">J19+K19</f>
        <v>0</v>
      </c>
    </row>
    <row r="20" spans="1:12" s="44" customFormat="1" ht="15" x14ac:dyDescent="0.25">
      <c r="A20" s="182" t="s">
        <v>374</v>
      </c>
      <c r="B20" s="183" t="s">
        <v>157</v>
      </c>
      <c r="C20" s="84">
        <f t="shared" si="11"/>
        <v>0</v>
      </c>
      <c r="D20" s="84">
        <f t="shared" si="11"/>
        <v>0</v>
      </c>
      <c r="E20" s="299">
        <f t="shared" si="12"/>
        <v>0</v>
      </c>
      <c r="G20" s="179">
        <v>0</v>
      </c>
      <c r="H20" s="179">
        <v>0</v>
      </c>
      <c r="I20" s="180">
        <f t="shared" si="13"/>
        <v>0</v>
      </c>
      <c r="J20" s="179">
        <v>0</v>
      </c>
      <c r="K20" s="179">
        <v>0</v>
      </c>
      <c r="L20" s="180">
        <f t="shared" si="14"/>
        <v>0</v>
      </c>
    </row>
    <row r="21" spans="1:12" s="44" customFormat="1" ht="15.75" thickBot="1" x14ac:dyDescent="0.3">
      <c r="A21" s="189" t="s">
        <v>375</v>
      </c>
      <c r="B21" s="298" t="s">
        <v>112</v>
      </c>
      <c r="C21" s="267">
        <f t="shared" si="11"/>
        <v>0</v>
      </c>
      <c r="D21" s="267">
        <f t="shared" si="11"/>
        <v>0</v>
      </c>
      <c r="E21" s="283">
        <f t="shared" si="12"/>
        <v>0</v>
      </c>
      <c r="G21" s="290">
        <v>0</v>
      </c>
      <c r="H21" s="290">
        <v>0</v>
      </c>
      <c r="I21" s="291">
        <f t="shared" si="13"/>
        <v>0</v>
      </c>
      <c r="J21" s="290">
        <v>0</v>
      </c>
      <c r="K21" s="290">
        <v>0</v>
      </c>
      <c r="L21" s="291">
        <f t="shared" si="14"/>
        <v>0</v>
      </c>
    </row>
    <row r="22" spans="1:12" s="44" customFormat="1" ht="27.75" thickTop="1" thickBot="1" x14ac:dyDescent="0.3">
      <c r="A22" s="305" t="s">
        <v>376</v>
      </c>
      <c r="B22" s="278" t="s">
        <v>158</v>
      </c>
      <c r="C22" s="279">
        <f t="shared" si="11"/>
        <v>0</v>
      </c>
      <c r="D22" s="279">
        <f t="shared" si="11"/>
        <v>0</v>
      </c>
      <c r="E22" s="280">
        <f t="shared" si="12"/>
        <v>0</v>
      </c>
      <c r="F22" s="249"/>
      <c r="G22" s="292">
        <v>0</v>
      </c>
      <c r="H22" s="293">
        <v>0</v>
      </c>
      <c r="I22" s="287">
        <f>G22+H22</f>
        <v>0</v>
      </c>
      <c r="J22" s="293">
        <v>0</v>
      </c>
      <c r="K22" s="293">
        <v>0</v>
      </c>
      <c r="L22" s="294">
        <f>J22+K22</f>
        <v>0</v>
      </c>
    </row>
    <row r="23" spans="1:12" s="44" customFormat="1" ht="16.5" thickTop="1" thickBot="1" x14ac:dyDescent="0.3">
      <c r="A23" s="305" t="s">
        <v>335</v>
      </c>
      <c r="B23" s="282" t="s">
        <v>380</v>
      </c>
      <c r="C23" s="279">
        <f t="shared" ref="C23" si="15">G23+J23</f>
        <v>0</v>
      </c>
      <c r="D23" s="279">
        <f t="shared" ref="D23" si="16">H23+K23</f>
        <v>0</v>
      </c>
      <c r="E23" s="280">
        <f t="shared" ref="E23" si="17">C23+D23</f>
        <v>0</v>
      </c>
      <c r="F23" s="249"/>
      <c r="G23" s="288">
        <v>0</v>
      </c>
      <c r="H23" s="288">
        <v>0</v>
      </c>
      <c r="I23" s="289">
        <f>G23+H23</f>
        <v>0</v>
      </c>
      <c r="J23" s="288">
        <v>0</v>
      </c>
      <c r="K23" s="288">
        <v>0</v>
      </c>
      <c r="L23" s="289">
        <f>J23+K23</f>
        <v>0</v>
      </c>
    </row>
    <row r="24" spans="1:12" s="44" customFormat="1" ht="27.75" thickTop="1" thickBot="1" x14ac:dyDescent="0.3">
      <c r="A24" s="306" t="s">
        <v>508</v>
      </c>
      <c r="B24" s="417" t="s">
        <v>509</v>
      </c>
      <c r="C24" s="279">
        <f t="shared" ref="C24" si="18">G24+J24</f>
        <v>0</v>
      </c>
      <c r="D24" s="279">
        <f t="shared" ref="D24" si="19">H24+K24</f>
        <v>0</v>
      </c>
      <c r="E24" s="280">
        <f t="shared" ref="E24" si="20">C24+D24</f>
        <v>0</v>
      </c>
      <c r="F24" s="249"/>
      <c r="G24" s="288">
        <v>0</v>
      </c>
      <c r="H24" s="288">
        <v>0</v>
      </c>
      <c r="I24" s="289">
        <f>G24+H24</f>
        <v>0</v>
      </c>
      <c r="J24" s="288">
        <v>0</v>
      </c>
      <c r="K24" s="288">
        <v>0</v>
      </c>
      <c r="L24" s="289">
        <f>J24+K24</f>
        <v>0</v>
      </c>
    </row>
    <row r="25" spans="1:12" s="44" customFormat="1" ht="16.5" thickTop="1" thickBot="1" x14ac:dyDescent="0.3">
      <c r="A25" s="306" t="s">
        <v>382</v>
      </c>
      <c r="B25" s="282" t="s">
        <v>99</v>
      </c>
      <c r="C25" s="274">
        <f>SUM(C26:C29)</f>
        <v>0</v>
      </c>
      <c r="D25" s="275">
        <f>SUM(D26:D29)</f>
        <v>0</v>
      </c>
      <c r="E25" s="186">
        <f>SUM(E26:E29)</f>
        <v>0</v>
      </c>
      <c r="G25" s="287">
        <f t="shared" ref="G25:L25" si="21">SUM(G26:G29)</f>
        <v>0</v>
      </c>
      <c r="H25" s="287">
        <f t="shared" si="21"/>
        <v>0</v>
      </c>
      <c r="I25" s="287">
        <f t="shared" si="21"/>
        <v>0</v>
      </c>
      <c r="J25" s="287">
        <f t="shared" si="21"/>
        <v>0</v>
      </c>
      <c r="K25" s="287">
        <f t="shared" si="21"/>
        <v>0</v>
      </c>
      <c r="L25" s="287">
        <f t="shared" si="21"/>
        <v>0</v>
      </c>
    </row>
    <row r="26" spans="1:12" s="44" customFormat="1" ht="42" customHeight="1" thickTop="1" x14ac:dyDescent="0.25">
      <c r="A26" s="182" t="s">
        <v>383</v>
      </c>
      <c r="B26" s="188" t="s">
        <v>149</v>
      </c>
      <c r="C26" s="301">
        <f t="shared" ref="C26:D30" si="22">G26+J26</f>
        <v>0</v>
      </c>
      <c r="D26" s="301">
        <f t="shared" si="22"/>
        <v>0</v>
      </c>
      <c r="E26" s="304">
        <f t="shared" ref="E26:E30" si="23">C26+D26</f>
        <v>0</v>
      </c>
      <c r="G26" s="284">
        <v>0</v>
      </c>
      <c r="H26" s="284">
        <v>0</v>
      </c>
      <c r="I26" s="285">
        <f t="shared" ref="I26:I27" si="24">G26+H26</f>
        <v>0</v>
      </c>
      <c r="J26" s="284">
        <v>0</v>
      </c>
      <c r="K26" s="284">
        <v>0</v>
      </c>
      <c r="L26" s="285">
        <f t="shared" ref="L26:L27" si="25">J26+K26</f>
        <v>0</v>
      </c>
    </row>
    <row r="27" spans="1:12" s="44" customFormat="1" ht="26.25" x14ac:dyDescent="0.25">
      <c r="A27" s="182" t="s">
        <v>384</v>
      </c>
      <c r="B27" s="187" t="s">
        <v>159</v>
      </c>
      <c r="C27" s="84">
        <f t="shared" si="22"/>
        <v>0</v>
      </c>
      <c r="D27" s="84">
        <f t="shared" si="22"/>
        <v>0</v>
      </c>
      <c r="E27" s="299">
        <f t="shared" si="23"/>
        <v>0</v>
      </c>
      <c r="G27" s="179">
        <v>0</v>
      </c>
      <c r="H27" s="179">
        <v>0</v>
      </c>
      <c r="I27" s="180">
        <f t="shared" si="24"/>
        <v>0</v>
      </c>
      <c r="J27" s="179">
        <v>0</v>
      </c>
      <c r="K27" s="179">
        <v>0</v>
      </c>
      <c r="L27" s="180">
        <f t="shared" si="25"/>
        <v>0</v>
      </c>
    </row>
    <row r="28" spans="1:12" s="44" customFormat="1" ht="26.25" x14ac:dyDescent="0.25">
      <c r="A28" s="182" t="s">
        <v>386</v>
      </c>
      <c r="B28" s="187" t="s">
        <v>160</v>
      </c>
      <c r="C28" s="84">
        <f t="shared" si="22"/>
        <v>0</v>
      </c>
      <c r="D28" s="84">
        <f t="shared" si="22"/>
        <v>0</v>
      </c>
      <c r="E28" s="180">
        <f t="shared" si="23"/>
        <v>0</v>
      </c>
      <c r="G28" s="179">
        <v>0</v>
      </c>
      <c r="H28" s="179">
        <v>0</v>
      </c>
      <c r="I28" s="180">
        <f>G28+H28</f>
        <v>0</v>
      </c>
      <c r="J28" s="179">
        <v>0</v>
      </c>
      <c r="K28" s="179">
        <v>0</v>
      </c>
      <c r="L28" s="180">
        <f>J28+K28</f>
        <v>0</v>
      </c>
    </row>
    <row r="29" spans="1:12" s="44" customFormat="1" ht="15.75" thickBot="1" x14ac:dyDescent="0.3">
      <c r="A29" s="177" t="s">
        <v>387</v>
      </c>
      <c r="B29" s="276" t="s">
        <v>150</v>
      </c>
      <c r="C29" s="267">
        <f t="shared" si="22"/>
        <v>0</v>
      </c>
      <c r="D29" s="267">
        <f t="shared" si="22"/>
        <v>0</v>
      </c>
      <c r="E29" s="283">
        <f t="shared" si="23"/>
        <v>0</v>
      </c>
      <c r="G29" s="319">
        <v>0</v>
      </c>
      <c r="H29" s="319">
        <v>0</v>
      </c>
      <c r="I29" s="320">
        <f t="shared" ref="I29" si="26">G29+H29</f>
        <v>0</v>
      </c>
      <c r="J29" s="319">
        <v>0</v>
      </c>
      <c r="K29" s="319">
        <v>0</v>
      </c>
      <c r="L29" s="320">
        <f t="shared" ref="L29" si="27">J29+K29</f>
        <v>0</v>
      </c>
    </row>
    <row r="30" spans="1:12" s="44" customFormat="1" ht="16.5" thickTop="1" thickBot="1" x14ac:dyDescent="0.3">
      <c r="A30" s="305" t="s">
        <v>390</v>
      </c>
      <c r="B30" s="249" t="s">
        <v>391</v>
      </c>
      <c r="C30" s="279">
        <f t="shared" si="22"/>
        <v>0</v>
      </c>
      <c r="D30" s="279">
        <f t="shared" si="22"/>
        <v>0</v>
      </c>
      <c r="E30" s="280">
        <f t="shared" si="23"/>
        <v>0</v>
      </c>
      <c r="F30" s="249"/>
      <c r="G30" s="288">
        <v>0</v>
      </c>
      <c r="H30" s="288">
        <v>0</v>
      </c>
      <c r="I30" s="289">
        <f>G30+H30</f>
        <v>0</v>
      </c>
      <c r="J30" s="288">
        <v>0</v>
      </c>
      <c r="K30" s="288">
        <v>0</v>
      </c>
      <c r="L30" s="289">
        <f>J30+K30</f>
        <v>0</v>
      </c>
    </row>
    <row r="31" spans="1:12" s="44" customFormat="1" ht="16.5" thickTop="1" thickBot="1" x14ac:dyDescent="0.3">
      <c r="A31" s="305" t="s">
        <v>394</v>
      </c>
      <c r="B31" s="278" t="s">
        <v>100</v>
      </c>
      <c r="C31" s="274">
        <f>SUM(C32:C34)</f>
        <v>0</v>
      </c>
      <c r="D31" s="274">
        <f>SUM(D32:D34)</f>
        <v>0</v>
      </c>
      <c r="E31" s="274">
        <f>SUM(E32:E34)</f>
        <v>0</v>
      </c>
      <c r="F31" s="286"/>
      <c r="G31" s="274">
        <f t="shared" ref="G31:L31" si="28">SUM(G32:G34)</f>
        <v>0</v>
      </c>
      <c r="H31" s="274">
        <f t="shared" si="28"/>
        <v>0</v>
      </c>
      <c r="I31" s="274">
        <f t="shared" si="28"/>
        <v>0</v>
      </c>
      <c r="J31" s="274">
        <f t="shared" si="28"/>
        <v>0</v>
      </c>
      <c r="K31" s="274">
        <f t="shared" si="28"/>
        <v>0</v>
      </c>
      <c r="L31" s="274">
        <f t="shared" si="28"/>
        <v>0</v>
      </c>
    </row>
    <row r="32" spans="1:12" s="44" customFormat="1" ht="103.5" customHeight="1" thickTop="1" x14ac:dyDescent="0.25">
      <c r="A32" s="363"/>
      <c r="B32" s="423" t="s">
        <v>465</v>
      </c>
      <c r="C32" s="301">
        <f t="shared" ref="C32:C33" si="29">G32+J32</f>
        <v>0</v>
      </c>
      <c r="D32" s="301">
        <f t="shared" ref="D32:D33" si="30">H32+K32</f>
        <v>0</v>
      </c>
      <c r="E32" s="304">
        <f t="shared" ref="E32:E33" si="31">C32+D32</f>
        <v>0</v>
      </c>
      <c r="G32" s="284">
        <v>0</v>
      </c>
      <c r="H32" s="284">
        <v>0</v>
      </c>
      <c r="I32" s="285">
        <f t="shared" ref="I32:I33" si="32">G32+H32</f>
        <v>0</v>
      </c>
      <c r="J32" s="284">
        <v>0</v>
      </c>
      <c r="K32" s="284">
        <v>0</v>
      </c>
      <c r="L32" s="285">
        <f t="shared" ref="L32:L33" si="33">J32+K32</f>
        <v>0</v>
      </c>
    </row>
    <row r="33" spans="1:12" s="44" customFormat="1" ht="28.5" customHeight="1" x14ac:dyDescent="0.25">
      <c r="A33" s="189" t="s">
        <v>396</v>
      </c>
      <c r="B33" s="190" t="s">
        <v>395</v>
      </c>
      <c r="C33" s="84">
        <f t="shared" si="29"/>
        <v>0</v>
      </c>
      <c r="D33" s="84">
        <f t="shared" si="30"/>
        <v>0</v>
      </c>
      <c r="E33" s="180">
        <f t="shared" si="31"/>
        <v>0</v>
      </c>
      <c r="G33" s="179">
        <v>0</v>
      </c>
      <c r="H33" s="179">
        <v>0</v>
      </c>
      <c r="I33" s="180">
        <f t="shared" si="32"/>
        <v>0</v>
      </c>
      <c r="J33" s="179">
        <v>0</v>
      </c>
      <c r="K33" s="179">
        <v>0</v>
      </c>
      <c r="L33" s="180">
        <f t="shared" si="33"/>
        <v>0</v>
      </c>
    </row>
    <row r="34" spans="1:12" s="44" customFormat="1" ht="15.75" thickBot="1" x14ac:dyDescent="0.3">
      <c r="A34" s="371" t="s">
        <v>466</v>
      </c>
      <c r="B34" s="370" t="s">
        <v>467</v>
      </c>
      <c r="C34" s="43">
        <f t="shared" ref="C34:D34" si="34">G34+J34</f>
        <v>0</v>
      </c>
      <c r="D34" s="43">
        <f t="shared" si="34"/>
        <v>0</v>
      </c>
      <c r="E34" s="320">
        <f t="shared" ref="E34" si="35">C34+D34</f>
        <v>0</v>
      </c>
      <c r="G34" s="369">
        <v>0</v>
      </c>
      <c r="H34" s="369">
        <v>0</v>
      </c>
      <c r="I34" s="291">
        <f t="shared" ref="I34" si="36">G34+H34</f>
        <v>0</v>
      </c>
      <c r="J34" s="290">
        <v>0</v>
      </c>
      <c r="K34" s="290">
        <v>0</v>
      </c>
      <c r="L34" s="291">
        <f t="shared" ref="L34" si="37">J34+K34</f>
        <v>0</v>
      </c>
    </row>
    <row r="35" spans="1:12" ht="16.5" thickTop="1" thickBot="1" x14ac:dyDescent="0.3">
      <c r="A35" s="305" t="s">
        <v>397</v>
      </c>
      <c r="B35" s="278" t="s">
        <v>101</v>
      </c>
      <c r="C35" s="318">
        <f>C36+C40+C39</f>
        <v>0</v>
      </c>
      <c r="D35" s="318">
        <f>D36+D40+D39</f>
        <v>0</v>
      </c>
      <c r="E35" s="364">
        <f>E36+E40+E39</f>
        <v>0</v>
      </c>
      <c r="G35" s="365">
        <f t="shared" ref="G35:L35" si="38">G36+G40+G39</f>
        <v>0</v>
      </c>
      <c r="H35" s="310">
        <f t="shared" si="38"/>
        <v>0</v>
      </c>
      <c r="I35" s="310">
        <f t="shared" si="38"/>
        <v>0</v>
      </c>
      <c r="J35" s="310">
        <f t="shared" si="38"/>
        <v>0</v>
      </c>
      <c r="K35" s="310">
        <f t="shared" si="38"/>
        <v>0</v>
      </c>
      <c r="L35" s="366">
        <f t="shared" si="38"/>
        <v>0</v>
      </c>
    </row>
    <row r="36" spans="1:12" ht="15.75" thickTop="1" x14ac:dyDescent="0.25">
      <c r="A36" s="117" t="s">
        <v>399</v>
      </c>
      <c r="B36" s="307" t="s">
        <v>151</v>
      </c>
      <c r="C36" s="311">
        <f>C37+C38</f>
        <v>0</v>
      </c>
      <c r="D36" s="311">
        <f t="shared" ref="D36:E36" si="39">D37+D38</f>
        <v>0</v>
      </c>
      <c r="E36" s="312">
        <f t="shared" si="39"/>
        <v>0</v>
      </c>
      <c r="G36" s="309">
        <f>G37+G38</f>
        <v>0</v>
      </c>
      <c r="H36" s="309">
        <f t="shared" ref="H36:I36" si="40">H37+H38</f>
        <v>0</v>
      </c>
      <c r="I36" s="309">
        <f t="shared" si="40"/>
        <v>0</v>
      </c>
      <c r="J36" s="309">
        <f>J37+J38</f>
        <v>0</v>
      </c>
      <c r="K36" s="309">
        <f t="shared" ref="K36" si="41">K37+K38</f>
        <v>0</v>
      </c>
      <c r="L36" s="309">
        <f t="shared" ref="L36" si="42">L37+L38</f>
        <v>0</v>
      </c>
    </row>
    <row r="37" spans="1:12" ht="27.75" customHeight="1" x14ac:dyDescent="0.25">
      <c r="A37" s="111" t="s">
        <v>400</v>
      </c>
      <c r="B37" s="115" t="s">
        <v>401</v>
      </c>
      <c r="C37" s="84">
        <f t="shared" ref="C37:D40" si="43">G37+J37</f>
        <v>0</v>
      </c>
      <c r="D37" s="84">
        <f t="shared" si="43"/>
        <v>0</v>
      </c>
      <c r="E37" s="106">
        <f t="shared" ref="E37:E40" si="44">C37+D37</f>
        <v>0</v>
      </c>
      <c r="G37" s="179">
        <v>0</v>
      </c>
      <c r="H37" s="179">
        <v>0</v>
      </c>
      <c r="I37" s="106">
        <f t="shared" ref="I37:I39" si="45">G37+H37</f>
        <v>0</v>
      </c>
      <c r="J37" s="179">
        <v>0</v>
      </c>
      <c r="K37" s="179">
        <v>0</v>
      </c>
      <c r="L37" s="106">
        <f t="shared" ref="L37:L39" si="46">J37+K37</f>
        <v>0</v>
      </c>
    </row>
    <row r="38" spans="1:12" ht="69" customHeight="1" x14ac:dyDescent="0.25">
      <c r="A38" s="111" t="s">
        <v>402</v>
      </c>
      <c r="B38" s="118" t="s">
        <v>403</v>
      </c>
      <c r="C38" s="84">
        <f t="shared" si="43"/>
        <v>0</v>
      </c>
      <c r="D38" s="84">
        <f t="shared" si="43"/>
        <v>0</v>
      </c>
      <c r="E38" s="313">
        <f t="shared" si="44"/>
        <v>0</v>
      </c>
      <c r="G38" s="179">
        <v>0</v>
      </c>
      <c r="H38" s="179">
        <v>0</v>
      </c>
      <c r="I38" s="106">
        <f t="shared" si="45"/>
        <v>0</v>
      </c>
      <c r="J38" s="179">
        <v>0</v>
      </c>
      <c r="K38" s="179">
        <v>0</v>
      </c>
      <c r="L38" s="106">
        <f t="shared" si="46"/>
        <v>0</v>
      </c>
    </row>
    <row r="39" spans="1:12" ht="16.5" customHeight="1" x14ac:dyDescent="0.25">
      <c r="A39" s="424" t="s">
        <v>404</v>
      </c>
      <c r="B39" s="270" t="s">
        <v>113</v>
      </c>
      <c r="C39" s="84">
        <f t="shared" ref="C39" si="47">G39+J39</f>
        <v>0</v>
      </c>
      <c r="D39" s="84">
        <f t="shared" ref="D39" si="48">H39+K39</f>
        <v>0</v>
      </c>
      <c r="E39" s="313">
        <f t="shared" ref="E39" si="49">C39+D39</f>
        <v>0</v>
      </c>
      <c r="G39" s="290">
        <v>0</v>
      </c>
      <c r="H39" s="290">
        <v>0</v>
      </c>
      <c r="I39" s="176">
        <f t="shared" si="45"/>
        <v>0</v>
      </c>
      <c r="J39" s="290">
        <v>0</v>
      </c>
      <c r="K39" s="290">
        <v>0</v>
      </c>
      <c r="L39" s="176">
        <f t="shared" si="46"/>
        <v>0</v>
      </c>
    </row>
    <row r="40" spans="1:12" ht="45.75" customHeight="1" thickBot="1" x14ac:dyDescent="0.3">
      <c r="A40" s="104" t="s">
        <v>513</v>
      </c>
      <c r="B40" s="425" t="s">
        <v>514</v>
      </c>
      <c r="C40" s="267">
        <f t="shared" si="43"/>
        <v>0</v>
      </c>
      <c r="D40" s="267">
        <f t="shared" si="43"/>
        <v>0</v>
      </c>
      <c r="E40" s="268">
        <f t="shared" si="44"/>
        <v>0</v>
      </c>
      <c r="G40" s="319">
        <v>0</v>
      </c>
      <c r="H40" s="319">
        <v>0</v>
      </c>
      <c r="I40" s="367">
        <f t="shared" ref="I40" si="50">G40+H40</f>
        <v>0</v>
      </c>
      <c r="J40" s="319">
        <v>0</v>
      </c>
      <c r="K40" s="319">
        <v>0</v>
      </c>
      <c r="L40" s="367">
        <f t="shared" ref="L40" si="51">J40+K40</f>
        <v>0</v>
      </c>
    </row>
    <row r="41" spans="1:12" ht="16.5" thickTop="1" thickBot="1" x14ac:dyDescent="0.3">
      <c r="A41" s="505" t="s">
        <v>102</v>
      </c>
      <c r="B41" s="506"/>
      <c r="C41" s="108">
        <f>C18+C22+C25+C31+C35+C23+C30+C24</f>
        <v>0</v>
      </c>
      <c r="D41" s="108">
        <f>D18+D22+D25+D31+D35+D23+D30+D24</f>
        <v>0</v>
      </c>
      <c r="E41" s="108">
        <f>E18+E22+E25+E31+E35+E23+E30+E24</f>
        <v>0</v>
      </c>
      <c r="G41" s="368">
        <f t="shared" ref="G41:L41" si="52">G18+G22+G25+G31+G35+G23+G30+G24</f>
        <v>0</v>
      </c>
      <c r="H41" s="368">
        <f t="shared" si="52"/>
        <v>0</v>
      </c>
      <c r="I41" s="368">
        <f t="shared" si="52"/>
        <v>0</v>
      </c>
      <c r="J41" s="368">
        <f t="shared" si="52"/>
        <v>0</v>
      </c>
      <c r="K41" s="368">
        <f t="shared" si="52"/>
        <v>0</v>
      </c>
      <c r="L41" s="368">
        <f t="shared" si="52"/>
        <v>0</v>
      </c>
    </row>
    <row r="42" spans="1:12" ht="15" x14ac:dyDescent="0.2">
      <c r="A42" s="507" t="s">
        <v>406</v>
      </c>
      <c r="B42" s="508"/>
      <c r="C42" s="508"/>
      <c r="D42" s="508"/>
      <c r="E42" s="509"/>
      <c r="G42" s="80"/>
      <c r="H42" s="80"/>
      <c r="I42" s="80"/>
      <c r="J42" s="80"/>
      <c r="K42" s="80"/>
      <c r="L42" s="80"/>
    </row>
    <row r="43" spans="1:12" s="44" customFormat="1" ht="15" x14ac:dyDescent="0.25">
      <c r="A43" s="85" t="s">
        <v>165</v>
      </c>
      <c r="B43" s="183" t="s">
        <v>471</v>
      </c>
      <c r="C43" s="84">
        <f t="shared" ref="C43:D58" si="53">G43+J43</f>
        <v>0</v>
      </c>
      <c r="D43" s="84">
        <f t="shared" si="53"/>
        <v>0</v>
      </c>
      <c r="E43" s="180">
        <f t="shared" ref="E43:E54" si="54">C43+D43</f>
        <v>0</v>
      </c>
      <c r="G43" s="179">
        <v>0</v>
      </c>
      <c r="H43" s="179">
        <v>0</v>
      </c>
      <c r="I43" s="180">
        <f t="shared" ref="I43:I56" si="55">G43+H43</f>
        <v>0</v>
      </c>
      <c r="J43" s="179">
        <v>0</v>
      </c>
      <c r="K43" s="179">
        <v>0</v>
      </c>
      <c r="L43" s="180">
        <f t="shared" ref="L43:L56" si="56">J43+K43</f>
        <v>0</v>
      </c>
    </row>
    <row r="44" spans="1:12" s="44" customFormat="1" ht="15" x14ac:dyDescent="0.25">
      <c r="A44" s="85"/>
      <c r="B44" s="390" t="s">
        <v>499</v>
      </c>
      <c r="C44" s="391">
        <f t="shared" si="53"/>
        <v>0</v>
      </c>
      <c r="D44" s="391">
        <f t="shared" si="53"/>
        <v>0</v>
      </c>
      <c r="E44" s="392">
        <f t="shared" ref="E44" si="57">C44+D44</f>
        <v>0</v>
      </c>
      <c r="F44" s="393"/>
      <c r="G44" s="394">
        <v>0</v>
      </c>
      <c r="H44" s="394">
        <v>0</v>
      </c>
      <c r="I44" s="392">
        <f t="shared" si="55"/>
        <v>0</v>
      </c>
      <c r="J44" s="394">
        <v>0</v>
      </c>
      <c r="K44" s="394">
        <v>0</v>
      </c>
      <c r="L44" s="392">
        <f t="shared" si="56"/>
        <v>0</v>
      </c>
    </row>
    <row r="45" spans="1:12" s="44" customFormat="1" ht="15" x14ac:dyDescent="0.25">
      <c r="A45" s="85"/>
      <c r="B45" s="373" t="s">
        <v>474</v>
      </c>
      <c r="C45" s="374">
        <f t="shared" ref="C45" si="58">G45+J45</f>
        <v>0</v>
      </c>
      <c r="D45" s="374">
        <f t="shared" ref="D45" si="59">H45+K45</f>
        <v>0</v>
      </c>
      <c r="E45" s="375">
        <f t="shared" si="54"/>
        <v>0</v>
      </c>
      <c r="F45" s="376"/>
      <c r="G45" s="377">
        <v>0</v>
      </c>
      <c r="H45" s="377">
        <v>0</v>
      </c>
      <c r="I45" s="375">
        <f t="shared" ref="I45" si="60">G45+H45</f>
        <v>0</v>
      </c>
      <c r="J45" s="377">
        <v>0</v>
      </c>
      <c r="K45" s="377">
        <v>0</v>
      </c>
      <c r="L45" s="375">
        <f t="shared" ref="L45" si="61">J45+K45</f>
        <v>0</v>
      </c>
    </row>
    <row r="46" spans="1:12" s="44" customFormat="1" ht="26.25" x14ac:dyDescent="0.25">
      <c r="A46" s="85" t="s">
        <v>118</v>
      </c>
      <c r="B46" s="187" t="s">
        <v>472</v>
      </c>
      <c r="C46" s="84">
        <f t="shared" ref="C46:C47" si="62">G46+J46</f>
        <v>0</v>
      </c>
      <c r="D46" s="84">
        <f t="shared" ref="D46:D47" si="63">H46+K46</f>
        <v>0</v>
      </c>
      <c r="E46" s="180">
        <f t="shared" si="54"/>
        <v>0</v>
      </c>
      <c r="G46" s="179">
        <v>0</v>
      </c>
      <c r="H46" s="179">
        <v>0</v>
      </c>
      <c r="I46" s="180">
        <f t="shared" ref="I46:I47" si="64">G46+H46</f>
        <v>0</v>
      </c>
      <c r="J46" s="179">
        <v>0</v>
      </c>
      <c r="K46" s="179">
        <v>0</v>
      </c>
      <c r="L46" s="180">
        <f t="shared" ref="L46:L47" si="65">J46+K46</f>
        <v>0</v>
      </c>
    </row>
    <row r="47" spans="1:12" s="44" customFormat="1" ht="15" x14ac:dyDescent="0.25">
      <c r="A47" s="85"/>
      <c r="B47" s="390" t="s">
        <v>499</v>
      </c>
      <c r="C47" s="391">
        <f t="shared" si="62"/>
        <v>0</v>
      </c>
      <c r="D47" s="391">
        <f t="shared" si="63"/>
        <v>0</v>
      </c>
      <c r="E47" s="392">
        <f t="shared" ref="E47" si="66">C47+D47</f>
        <v>0</v>
      </c>
      <c r="F47" s="393"/>
      <c r="G47" s="394">
        <v>0</v>
      </c>
      <c r="H47" s="394">
        <v>0</v>
      </c>
      <c r="I47" s="392">
        <f t="shared" si="64"/>
        <v>0</v>
      </c>
      <c r="J47" s="394">
        <v>0</v>
      </c>
      <c r="K47" s="394">
        <v>0</v>
      </c>
      <c r="L47" s="392">
        <f t="shared" si="65"/>
        <v>0</v>
      </c>
    </row>
    <row r="48" spans="1:12" s="44" customFormat="1" ht="15" x14ac:dyDescent="0.25">
      <c r="A48" s="85"/>
      <c r="B48" s="373" t="s">
        <v>474</v>
      </c>
      <c r="C48" s="374">
        <f t="shared" ref="C48" si="67">G48+J48</f>
        <v>0</v>
      </c>
      <c r="D48" s="374">
        <f t="shared" ref="D48" si="68">H48+K48</f>
        <v>0</v>
      </c>
      <c r="E48" s="375">
        <f t="shared" si="54"/>
        <v>0</v>
      </c>
      <c r="F48" s="376"/>
      <c r="G48" s="377">
        <v>0</v>
      </c>
      <c r="H48" s="377">
        <v>0</v>
      </c>
      <c r="I48" s="375">
        <f t="shared" ref="I48" si="69">G48+H48</f>
        <v>0</v>
      </c>
      <c r="J48" s="377">
        <v>0</v>
      </c>
      <c r="K48" s="377">
        <v>0</v>
      </c>
      <c r="L48" s="375">
        <f t="shared" ref="L48" si="70">J48+K48</f>
        <v>0</v>
      </c>
    </row>
    <row r="49" spans="1:12" s="44" customFormat="1" ht="26.25" x14ac:dyDescent="0.25">
      <c r="A49" s="85" t="s">
        <v>120</v>
      </c>
      <c r="B49" s="187" t="s">
        <v>473</v>
      </c>
      <c r="C49" s="84">
        <f t="shared" ref="C49:C50" si="71">G49+J49</f>
        <v>0</v>
      </c>
      <c r="D49" s="84">
        <f t="shared" ref="D49:D50" si="72">H49+K49</f>
        <v>0</v>
      </c>
      <c r="E49" s="180">
        <f t="shared" si="54"/>
        <v>0</v>
      </c>
      <c r="G49" s="179">
        <v>0</v>
      </c>
      <c r="H49" s="179">
        <v>0</v>
      </c>
      <c r="I49" s="180">
        <f t="shared" ref="I49:I50" si="73">G49+H49</f>
        <v>0</v>
      </c>
      <c r="J49" s="179">
        <v>0</v>
      </c>
      <c r="K49" s="179">
        <v>0</v>
      </c>
      <c r="L49" s="180">
        <f t="shared" ref="L49:L50" si="74">J49+K49</f>
        <v>0</v>
      </c>
    </row>
    <row r="50" spans="1:12" s="44" customFormat="1" ht="15" x14ac:dyDescent="0.25">
      <c r="A50" s="85"/>
      <c r="B50" s="390" t="s">
        <v>499</v>
      </c>
      <c r="C50" s="391">
        <f t="shared" si="71"/>
        <v>0</v>
      </c>
      <c r="D50" s="391">
        <f t="shared" si="72"/>
        <v>0</v>
      </c>
      <c r="E50" s="392">
        <f t="shared" ref="E50" si="75">C50+D50</f>
        <v>0</v>
      </c>
      <c r="F50" s="393"/>
      <c r="G50" s="394">
        <v>0</v>
      </c>
      <c r="H50" s="394">
        <v>0</v>
      </c>
      <c r="I50" s="392">
        <f t="shared" si="73"/>
        <v>0</v>
      </c>
      <c r="J50" s="394">
        <v>0</v>
      </c>
      <c r="K50" s="394">
        <v>0</v>
      </c>
      <c r="L50" s="392">
        <f t="shared" si="74"/>
        <v>0</v>
      </c>
    </row>
    <row r="51" spans="1:12" s="44" customFormat="1" ht="15.75" customHeight="1" x14ac:dyDescent="0.25">
      <c r="A51" s="85"/>
      <c r="B51" s="373" t="s">
        <v>474</v>
      </c>
      <c r="C51" s="374">
        <f t="shared" ref="C51" si="76">G51+J51</f>
        <v>0</v>
      </c>
      <c r="D51" s="374">
        <f t="shared" ref="D51" si="77">H51+K51</f>
        <v>0</v>
      </c>
      <c r="E51" s="375">
        <f t="shared" si="54"/>
        <v>0</v>
      </c>
      <c r="F51" s="376"/>
      <c r="G51" s="377">
        <v>0</v>
      </c>
      <c r="H51" s="377">
        <v>0</v>
      </c>
      <c r="I51" s="375">
        <f t="shared" ref="I51" si="78">G51+H51</f>
        <v>0</v>
      </c>
      <c r="J51" s="377">
        <v>0</v>
      </c>
      <c r="K51" s="377">
        <v>0</v>
      </c>
      <c r="L51" s="375">
        <f t="shared" ref="L51" si="79">J51+K51</f>
        <v>0</v>
      </c>
    </row>
    <row r="52" spans="1:12" s="44" customFormat="1" ht="28.5" customHeight="1" x14ac:dyDescent="0.25">
      <c r="A52" s="85" t="s">
        <v>412</v>
      </c>
      <c r="B52" s="187" t="s">
        <v>475</v>
      </c>
      <c r="C52" s="84">
        <f t="shared" ref="C52:C53" si="80">G52+J52</f>
        <v>0</v>
      </c>
      <c r="D52" s="84">
        <f t="shared" ref="D52:D53" si="81">H52+K52</f>
        <v>0</v>
      </c>
      <c r="E52" s="180">
        <f t="shared" si="54"/>
        <v>0</v>
      </c>
      <c r="G52" s="179">
        <v>0</v>
      </c>
      <c r="H52" s="179">
        <v>0</v>
      </c>
      <c r="I52" s="180">
        <f t="shared" ref="I52:I53" si="82">G52+H52</f>
        <v>0</v>
      </c>
      <c r="J52" s="179">
        <v>0</v>
      </c>
      <c r="K52" s="179">
        <v>0</v>
      </c>
      <c r="L52" s="180">
        <f t="shared" ref="L52:L53" si="83">J52+K52</f>
        <v>0</v>
      </c>
    </row>
    <row r="53" spans="1:12" s="44" customFormat="1" ht="15" customHeight="1" x14ac:dyDescent="0.25">
      <c r="A53" s="85"/>
      <c r="B53" s="412" t="s">
        <v>499</v>
      </c>
      <c r="C53" s="391">
        <f t="shared" si="80"/>
        <v>0</v>
      </c>
      <c r="D53" s="391">
        <f t="shared" si="81"/>
        <v>0</v>
      </c>
      <c r="E53" s="392">
        <f t="shared" ref="E53" si="84">C53+D53</f>
        <v>0</v>
      </c>
      <c r="F53" s="393"/>
      <c r="G53" s="394">
        <v>0</v>
      </c>
      <c r="H53" s="394">
        <v>0</v>
      </c>
      <c r="I53" s="392">
        <f t="shared" si="82"/>
        <v>0</v>
      </c>
      <c r="J53" s="394">
        <v>0</v>
      </c>
      <c r="K53" s="394">
        <v>0</v>
      </c>
      <c r="L53" s="392">
        <f t="shared" si="83"/>
        <v>0</v>
      </c>
    </row>
    <row r="54" spans="1:12" s="44" customFormat="1" ht="15" customHeight="1" x14ac:dyDescent="0.25">
      <c r="A54" s="85"/>
      <c r="B54" s="413" t="s">
        <v>474</v>
      </c>
      <c r="C54" s="374">
        <f t="shared" ref="C54" si="85">G54+J54</f>
        <v>0</v>
      </c>
      <c r="D54" s="374">
        <f t="shared" ref="D54" si="86">H54+K54</f>
        <v>0</v>
      </c>
      <c r="E54" s="375">
        <f t="shared" si="54"/>
        <v>0</v>
      </c>
      <c r="F54" s="376"/>
      <c r="G54" s="377">
        <v>0</v>
      </c>
      <c r="H54" s="377">
        <v>0</v>
      </c>
      <c r="I54" s="375">
        <f t="shared" ref="I54" si="87">G54+H54</f>
        <v>0</v>
      </c>
      <c r="J54" s="377">
        <v>0</v>
      </c>
      <c r="K54" s="377">
        <v>0</v>
      </c>
      <c r="L54" s="375">
        <f t="shared" ref="L54" si="88">J54+K54</f>
        <v>0</v>
      </c>
    </row>
    <row r="55" spans="1:12" s="44" customFormat="1" ht="15" x14ac:dyDescent="0.25">
      <c r="A55" s="85" t="s">
        <v>417</v>
      </c>
      <c r="B55" s="187" t="s">
        <v>476</v>
      </c>
      <c r="C55" s="84">
        <f t="shared" si="53"/>
        <v>0</v>
      </c>
      <c r="D55" s="84">
        <f t="shared" si="53"/>
        <v>0</v>
      </c>
      <c r="E55" s="180">
        <f t="shared" ref="E55:E56" si="89">C55+D55</f>
        <v>0</v>
      </c>
      <c r="G55" s="179">
        <v>0</v>
      </c>
      <c r="H55" s="179">
        <v>0</v>
      </c>
      <c r="I55" s="180">
        <f t="shared" si="55"/>
        <v>0</v>
      </c>
      <c r="J55" s="179">
        <v>0</v>
      </c>
      <c r="K55" s="179">
        <v>0</v>
      </c>
      <c r="L55" s="180">
        <f t="shared" si="56"/>
        <v>0</v>
      </c>
    </row>
    <row r="56" spans="1:12" s="44" customFormat="1" ht="15" x14ac:dyDescent="0.25">
      <c r="A56" s="85"/>
      <c r="B56" s="390" t="s">
        <v>499</v>
      </c>
      <c r="C56" s="391">
        <f t="shared" si="53"/>
        <v>0</v>
      </c>
      <c r="D56" s="391">
        <f t="shared" si="53"/>
        <v>0</v>
      </c>
      <c r="E56" s="392">
        <f t="shared" si="89"/>
        <v>0</v>
      </c>
      <c r="F56" s="393"/>
      <c r="G56" s="394">
        <v>0</v>
      </c>
      <c r="H56" s="394">
        <v>0</v>
      </c>
      <c r="I56" s="392">
        <f t="shared" si="55"/>
        <v>0</v>
      </c>
      <c r="J56" s="394">
        <v>0</v>
      </c>
      <c r="K56" s="394">
        <v>0</v>
      </c>
      <c r="L56" s="392">
        <f t="shared" si="56"/>
        <v>0</v>
      </c>
    </row>
    <row r="57" spans="1:12" s="44" customFormat="1" ht="15" x14ac:dyDescent="0.25">
      <c r="A57" s="85"/>
      <c r="B57" s="373" t="s">
        <v>474</v>
      </c>
      <c r="C57" s="374">
        <f t="shared" ref="C57" si="90">G57+J57</f>
        <v>0</v>
      </c>
      <c r="D57" s="374">
        <f t="shared" ref="D57" si="91">H57+K57</f>
        <v>0</v>
      </c>
      <c r="E57" s="375">
        <f t="shared" ref="E57" si="92">C57+D57</f>
        <v>0</v>
      </c>
      <c r="F57" s="376"/>
      <c r="G57" s="377">
        <v>0</v>
      </c>
      <c r="H57" s="377">
        <v>0</v>
      </c>
      <c r="I57" s="375">
        <f t="shared" ref="I57" si="93">G57+H57</f>
        <v>0</v>
      </c>
      <c r="J57" s="377">
        <v>0</v>
      </c>
      <c r="K57" s="377">
        <v>0</v>
      </c>
      <c r="L57" s="375">
        <f t="shared" ref="L57" si="94">J57+K57</f>
        <v>0</v>
      </c>
    </row>
    <row r="58" spans="1:12" s="44" customFormat="1" ht="15" x14ac:dyDescent="0.25">
      <c r="A58" s="85" t="s">
        <v>422</v>
      </c>
      <c r="B58" s="187" t="s">
        <v>477</v>
      </c>
      <c r="C58" s="84">
        <f>G58+J58</f>
        <v>0</v>
      </c>
      <c r="D58" s="84">
        <f t="shared" si="53"/>
        <v>0</v>
      </c>
      <c r="E58" s="180">
        <f t="shared" ref="E58:E59" si="95">C58+D58</f>
        <v>0</v>
      </c>
      <c r="G58" s="179">
        <v>0</v>
      </c>
      <c r="H58" s="179">
        <v>0</v>
      </c>
      <c r="I58" s="180">
        <f t="shared" ref="I58:I59" si="96">G58+H58</f>
        <v>0</v>
      </c>
      <c r="J58" s="179">
        <v>0</v>
      </c>
      <c r="K58" s="179">
        <v>0</v>
      </c>
      <c r="L58" s="180">
        <f t="shared" ref="L58:L59" si="97">J58+K58</f>
        <v>0</v>
      </c>
    </row>
    <row r="59" spans="1:12" s="44" customFormat="1" ht="15" x14ac:dyDescent="0.25">
      <c r="A59" s="378"/>
      <c r="B59" s="390" t="s">
        <v>499</v>
      </c>
      <c r="C59" s="391">
        <f>G59+J59</f>
        <v>0</v>
      </c>
      <c r="D59" s="391">
        <f t="shared" ref="D59" si="98">H59+K59</f>
        <v>0</v>
      </c>
      <c r="E59" s="392">
        <f t="shared" si="95"/>
        <v>0</v>
      </c>
      <c r="F59" s="393"/>
      <c r="G59" s="394">
        <v>0</v>
      </c>
      <c r="H59" s="394">
        <v>0</v>
      </c>
      <c r="I59" s="392">
        <f t="shared" si="96"/>
        <v>0</v>
      </c>
      <c r="J59" s="394">
        <v>0</v>
      </c>
      <c r="K59" s="394">
        <v>0</v>
      </c>
      <c r="L59" s="392">
        <f t="shared" si="97"/>
        <v>0</v>
      </c>
    </row>
    <row r="60" spans="1:12" s="44" customFormat="1" ht="15.75" thickBot="1" x14ac:dyDescent="0.3">
      <c r="A60" s="378"/>
      <c r="B60" s="398" t="s">
        <v>474</v>
      </c>
      <c r="C60" s="399">
        <f>G60+J60</f>
        <v>0</v>
      </c>
      <c r="D60" s="399">
        <f t="shared" ref="D60" si="99">H60+K60</f>
        <v>0</v>
      </c>
      <c r="E60" s="400">
        <f t="shared" ref="E60" si="100">C60+D60</f>
        <v>0</v>
      </c>
      <c r="F60" s="376"/>
      <c r="G60" s="403">
        <v>0</v>
      </c>
      <c r="H60" s="403">
        <v>0</v>
      </c>
      <c r="I60" s="400">
        <f t="shared" ref="I60" si="101">G60+H60</f>
        <v>0</v>
      </c>
      <c r="J60" s="403">
        <v>0</v>
      </c>
      <c r="K60" s="403">
        <v>0</v>
      </c>
      <c r="L60" s="400">
        <f t="shared" ref="L60" si="102">J60+K60</f>
        <v>0</v>
      </c>
    </row>
    <row r="61" spans="1:12" ht="15.75" thickBot="1" x14ac:dyDescent="0.3">
      <c r="A61" s="514" t="s">
        <v>103</v>
      </c>
      <c r="B61" s="515"/>
      <c r="C61" s="119">
        <f>C43+C46+C49+C52+C55+C58</f>
        <v>0</v>
      </c>
      <c r="D61" s="119">
        <f>D43+D46+D49+D52+D55+D58</f>
        <v>0</v>
      </c>
      <c r="E61" s="402">
        <f>E43+E46+E49+E52+E55+E58</f>
        <v>0</v>
      </c>
      <c r="G61" s="404">
        <f t="shared" ref="G61:L61" si="103">G43+G46+G49+G52+G55+G58</f>
        <v>0</v>
      </c>
      <c r="H61" s="119">
        <f t="shared" si="103"/>
        <v>0</v>
      </c>
      <c r="I61" s="119">
        <f t="shared" si="103"/>
        <v>0</v>
      </c>
      <c r="J61" s="119">
        <f t="shared" si="103"/>
        <v>0</v>
      </c>
      <c r="K61" s="119">
        <f t="shared" si="103"/>
        <v>0</v>
      </c>
      <c r="L61" s="402">
        <f t="shared" si="103"/>
        <v>0</v>
      </c>
    </row>
    <row r="62" spans="1:12" ht="15" x14ac:dyDescent="0.25">
      <c r="A62" s="395"/>
      <c r="B62" s="401" t="s">
        <v>499</v>
      </c>
      <c r="C62" s="405">
        <f t="shared" ref="C62:E63" si="104">C59+C56+C53+C50+C47+C44</f>
        <v>0</v>
      </c>
      <c r="D62" s="405">
        <f t="shared" si="104"/>
        <v>0</v>
      </c>
      <c r="E62" s="405">
        <f t="shared" si="104"/>
        <v>0</v>
      </c>
      <c r="F62" s="396"/>
      <c r="G62" s="405">
        <f t="shared" ref="G62:L63" si="105">G59+G56+G53+G50+G47+G44</f>
        <v>0</v>
      </c>
      <c r="H62" s="405">
        <f t="shared" si="105"/>
        <v>0</v>
      </c>
      <c r="I62" s="405">
        <f t="shared" si="105"/>
        <v>0</v>
      </c>
      <c r="J62" s="405">
        <f t="shared" si="105"/>
        <v>0</v>
      </c>
      <c r="K62" s="405">
        <f t="shared" si="105"/>
        <v>0</v>
      </c>
      <c r="L62" s="405">
        <f t="shared" si="105"/>
        <v>0</v>
      </c>
    </row>
    <row r="63" spans="1:12" ht="15.75" thickBot="1" x14ac:dyDescent="0.3">
      <c r="A63" s="379"/>
      <c r="B63" s="380" t="s">
        <v>474</v>
      </c>
      <c r="C63" s="397">
        <f t="shared" si="104"/>
        <v>0</v>
      </c>
      <c r="D63" s="397">
        <f t="shared" si="104"/>
        <v>0</v>
      </c>
      <c r="E63" s="397">
        <f t="shared" si="104"/>
        <v>0</v>
      </c>
      <c r="F63" s="381"/>
      <c r="G63" s="397">
        <f t="shared" si="105"/>
        <v>0</v>
      </c>
      <c r="H63" s="397">
        <f t="shared" si="105"/>
        <v>0</v>
      </c>
      <c r="I63" s="397">
        <f t="shared" si="105"/>
        <v>0</v>
      </c>
      <c r="J63" s="397">
        <f t="shared" si="105"/>
        <v>0</v>
      </c>
      <c r="K63" s="397">
        <f t="shared" si="105"/>
        <v>0</v>
      </c>
      <c r="L63" s="397">
        <f t="shared" si="105"/>
        <v>0</v>
      </c>
    </row>
    <row r="64" spans="1:12" ht="15.75" thickBot="1" x14ac:dyDescent="0.25">
      <c r="A64" s="522" t="s">
        <v>426</v>
      </c>
      <c r="B64" s="523"/>
      <c r="C64" s="524"/>
      <c r="D64" s="524"/>
      <c r="E64" s="525"/>
      <c r="F64" s="314"/>
      <c r="G64" s="315"/>
      <c r="H64" s="315"/>
      <c r="I64" s="315"/>
      <c r="J64" s="315"/>
      <c r="K64" s="315"/>
      <c r="L64" s="315"/>
    </row>
    <row r="65" spans="1:15" ht="16.5" thickTop="1" thickBot="1" x14ac:dyDescent="0.3">
      <c r="A65" s="305" t="s">
        <v>166</v>
      </c>
      <c r="B65" s="324" t="s">
        <v>104</v>
      </c>
      <c r="C65" s="308">
        <f>SUM(C66:C67)</f>
        <v>0</v>
      </c>
      <c r="D65" s="308">
        <f>SUM(D66:D67)</f>
        <v>0</v>
      </c>
      <c r="E65" s="308">
        <f>SUM(E66:E67)</f>
        <v>0</v>
      </c>
      <c r="F65" s="316"/>
      <c r="G65" s="308">
        <f t="shared" ref="G65:L65" si="106">SUM(G66:G67)</f>
        <v>0</v>
      </c>
      <c r="H65" s="308">
        <f t="shared" si="106"/>
        <v>0</v>
      </c>
      <c r="I65" s="308">
        <f t="shared" si="106"/>
        <v>0</v>
      </c>
      <c r="J65" s="308">
        <f t="shared" si="106"/>
        <v>0</v>
      </c>
      <c r="K65" s="308">
        <f t="shared" si="106"/>
        <v>0</v>
      </c>
      <c r="L65" s="308">
        <f t="shared" si="106"/>
        <v>0</v>
      </c>
    </row>
    <row r="66" spans="1:15" s="44" customFormat="1" ht="27" thickTop="1" x14ac:dyDescent="0.25">
      <c r="A66" s="189" t="s">
        <v>427</v>
      </c>
      <c r="B66" s="190" t="s">
        <v>161</v>
      </c>
      <c r="C66" s="301">
        <f>G66+J66</f>
        <v>0</v>
      </c>
      <c r="D66" s="301">
        <f>H66+K66</f>
        <v>0</v>
      </c>
      <c r="E66" s="304">
        <f>C66+D66</f>
        <v>0</v>
      </c>
      <c r="G66" s="284">
        <v>0</v>
      </c>
      <c r="H66" s="284">
        <v>0</v>
      </c>
      <c r="I66" s="285">
        <f t="shared" ref="I66:I67" si="107">G66+H66</f>
        <v>0</v>
      </c>
      <c r="J66" s="284">
        <v>0</v>
      </c>
      <c r="K66" s="284">
        <v>0</v>
      </c>
      <c r="L66" s="285">
        <f t="shared" ref="L66:L67" si="108">J66+K66</f>
        <v>0</v>
      </c>
    </row>
    <row r="67" spans="1:15" s="44" customFormat="1" ht="15.75" thickBot="1" x14ac:dyDescent="0.3">
      <c r="A67" s="177" t="s">
        <v>428</v>
      </c>
      <c r="B67" s="178" t="s">
        <v>152</v>
      </c>
      <c r="C67" s="267">
        <f>G67+J67</f>
        <v>0</v>
      </c>
      <c r="D67" s="267">
        <f>H67+K67</f>
        <v>0</v>
      </c>
      <c r="E67" s="283">
        <f t="shared" ref="E67" si="109">C67+D67</f>
        <v>0</v>
      </c>
      <c r="G67" s="319">
        <v>0</v>
      </c>
      <c r="H67" s="319">
        <v>0</v>
      </c>
      <c r="I67" s="320">
        <f t="shared" si="107"/>
        <v>0</v>
      </c>
      <c r="J67" s="319">
        <v>0</v>
      </c>
      <c r="K67" s="319">
        <v>0</v>
      </c>
      <c r="L67" s="320">
        <f t="shared" si="108"/>
        <v>0</v>
      </c>
    </row>
    <row r="68" spans="1:15" ht="16.5" thickTop="1" thickBot="1" x14ac:dyDescent="0.3">
      <c r="A68" s="305" t="s">
        <v>432</v>
      </c>
      <c r="B68" s="278" t="s">
        <v>105</v>
      </c>
      <c r="C68" s="308">
        <f>SUM(C69:C73)</f>
        <v>0</v>
      </c>
      <c r="D68" s="308">
        <f>SUM(D69:D73)</f>
        <v>0</v>
      </c>
      <c r="E68" s="308">
        <f>SUM(E69:E73)</f>
        <v>0</v>
      </c>
      <c r="F68" s="317"/>
      <c r="G68" s="318">
        <f>SUM(G69:G73)</f>
        <v>0</v>
      </c>
      <c r="H68" s="318">
        <f t="shared" ref="H68:L68" si="110">SUM(H69:H73)</f>
        <v>0</v>
      </c>
      <c r="I68" s="318">
        <f t="shared" si="110"/>
        <v>0</v>
      </c>
      <c r="J68" s="318">
        <f t="shared" si="110"/>
        <v>0</v>
      </c>
      <c r="K68" s="318">
        <f t="shared" si="110"/>
        <v>0</v>
      </c>
      <c r="L68" s="318">
        <f t="shared" si="110"/>
        <v>0</v>
      </c>
    </row>
    <row r="69" spans="1:15" ht="27" thickTop="1" x14ac:dyDescent="0.25">
      <c r="A69" s="117" t="s">
        <v>433</v>
      </c>
      <c r="B69" s="118" t="s">
        <v>162</v>
      </c>
      <c r="C69" s="301">
        <f t="shared" ref="C69:D73" si="111">G69+J69</f>
        <v>0</v>
      </c>
      <c r="D69" s="301">
        <f t="shared" si="111"/>
        <v>0</v>
      </c>
      <c r="E69" s="321">
        <f t="shared" ref="E69:E73" si="112">C69+D69</f>
        <v>0</v>
      </c>
      <c r="G69" s="323">
        <v>0</v>
      </c>
      <c r="H69" s="323">
        <v>0</v>
      </c>
      <c r="I69" s="309">
        <f t="shared" ref="I69:I73" si="113">G69+H69</f>
        <v>0</v>
      </c>
      <c r="J69" s="284">
        <v>0</v>
      </c>
      <c r="K69" s="284">
        <v>0</v>
      </c>
      <c r="L69" s="309">
        <f t="shared" ref="L69:L73" si="114">J69+K69</f>
        <v>0</v>
      </c>
      <c r="O69" s="114"/>
    </row>
    <row r="70" spans="1:15" ht="26.25" x14ac:dyDescent="0.25">
      <c r="A70" s="111" t="s">
        <v>434</v>
      </c>
      <c r="B70" s="115" t="s">
        <v>163</v>
      </c>
      <c r="C70" s="84">
        <f t="shared" si="111"/>
        <v>0</v>
      </c>
      <c r="D70" s="84">
        <f t="shared" si="111"/>
        <v>0</v>
      </c>
      <c r="E70" s="313">
        <f t="shared" si="112"/>
        <v>0</v>
      </c>
      <c r="G70" s="179">
        <v>0</v>
      </c>
      <c r="H70" s="179">
        <v>0</v>
      </c>
      <c r="I70" s="106">
        <f t="shared" si="113"/>
        <v>0</v>
      </c>
      <c r="J70" s="179">
        <v>0</v>
      </c>
      <c r="K70" s="179">
        <v>0</v>
      </c>
      <c r="L70" s="106">
        <f t="shared" si="114"/>
        <v>0</v>
      </c>
    </row>
    <row r="71" spans="1:15" ht="45" customHeight="1" x14ac:dyDescent="0.25">
      <c r="A71" s="111" t="s">
        <v>435</v>
      </c>
      <c r="B71" s="115" t="s">
        <v>164</v>
      </c>
      <c r="C71" s="84">
        <f t="shared" si="111"/>
        <v>0</v>
      </c>
      <c r="D71" s="84">
        <f t="shared" si="111"/>
        <v>0</v>
      </c>
      <c r="E71" s="313">
        <f t="shared" si="112"/>
        <v>0</v>
      </c>
      <c r="G71" s="179">
        <v>0</v>
      </c>
      <c r="H71" s="179">
        <v>0</v>
      </c>
      <c r="I71" s="106">
        <f t="shared" si="113"/>
        <v>0</v>
      </c>
      <c r="J71" s="179">
        <v>0</v>
      </c>
      <c r="K71" s="179">
        <v>0</v>
      </c>
      <c r="L71" s="106">
        <f t="shared" si="114"/>
        <v>0</v>
      </c>
    </row>
    <row r="72" spans="1:15" ht="28.5" customHeight="1" x14ac:dyDescent="0.25">
      <c r="A72" s="111" t="s">
        <v>436</v>
      </c>
      <c r="B72" s="115" t="s">
        <v>114</v>
      </c>
      <c r="C72" s="84">
        <f t="shared" si="111"/>
        <v>0</v>
      </c>
      <c r="D72" s="84">
        <f t="shared" si="111"/>
        <v>0</v>
      </c>
      <c r="E72" s="313">
        <f t="shared" si="112"/>
        <v>0</v>
      </c>
      <c r="G72" s="179">
        <v>0</v>
      </c>
      <c r="H72" s="179">
        <v>0</v>
      </c>
      <c r="I72" s="106">
        <f t="shared" si="113"/>
        <v>0</v>
      </c>
      <c r="J72" s="179">
        <v>0</v>
      </c>
      <c r="K72" s="179">
        <v>0</v>
      </c>
      <c r="L72" s="106">
        <f t="shared" si="114"/>
        <v>0</v>
      </c>
    </row>
    <row r="73" spans="1:15" ht="27" thickBot="1" x14ac:dyDescent="0.3">
      <c r="A73" s="111" t="s">
        <v>437</v>
      </c>
      <c r="B73" s="116" t="s">
        <v>156</v>
      </c>
      <c r="C73" s="267">
        <f t="shared" si="111"/>
        <v>0</v>
      </c>
      <c r="D73" s="267">
        <f t="shared" si="111"/>
        <v>0</v>
      </c>
      <c r="E73" s="322">
        <f t="shared" si="112"/>
        <v>0</v>
      </c>
      <c r="G73" s="179">
        <v>0</v>
      </c>
      <c r="H73" s="179">
        <v>0</v>
      </c>
      <c r="I73" s="106">
        <f t="shared" si="113"/>
        <v>0</v>
      </c>
      <c r="J73" s="179">
        <v>0</v>
      </c>
      <c r="K73" s="179">
        <v>0</v>
      </c>
      <c r="L73" s="106">
        <f t="shared" si="114"/>
        <v>0</v>
      </c>
    </row>
    <row r="74" spans="1:15" ht="16.5" thickTop="1" thickBot="1" x14ac:dyDescent="0.3">
      <c r="A74" s="305" t="s">
        <v>438</v>
      </c>
      <c r="B74" s="278" t="s">
        <v>106</v>
      </c>
      <c r="C74" s="43">
        <f>G74+J74</f>
        <v>0</v>
      </c>
      <c r="D74" s="43">
        <f>H74+K74</f>
        <v>0</v>
      </c>
      <c r="E74" s="181">
        <f>C74+D74</f>
        <v>0</v>
      </c>
      <c r="F74" s="44"/>
      <c r="G74" s="179">
        <v>0</v>
      </c>
      <c r="H74" s="179">
        <v>0</v>
      </c>
      <c r="I74" s="180">
        <f>G74+H74</f>
        <v>0</v>
      </c>
      <c r="J74" s="179">
        <v>0</v>
      </c>
      <c r="K74" s="179">
        <v>0</v>
      </c>
      <c r="L74" s="180">
        <f>J74+K74</f>
        <v>0</v>
      </c>
    </row>
    <row r="75" spans="1:15" ht="16.5" thickTop="1" thickBot="1" x14ac:dyDescent="0.3">
      <c r="A75" s="305" t="s">
        <v>444</v>
      </c>
      <c r="B75" s="324" t="s">
        <v>107</v>
      </c>
      <c r="C75" s="308">
        <f>SUM(C76:C77)</f>
        <v>0</v>
      </c>
      <c r="D75" s="308">
        <f>SUM(D76:D77)</f>
        <v>0</v>
      </c>
      <c r="E75" s="308">
        <f>SUM(E76:E77)</f>
        <v>0</v>
      </c>
      <c r="F75" s="316"/>
      <c r="G75" s="308">
        <f t="shared" ref="G75:L75" si="115">SUM(G76:G77)</f>
        <v>0</v>
      </c>
      <c r="H75" s="308">
        <f t="shared" si="115"/>
        <v>0</v>
      </c>
      <c r="I75" s="308">
        <f t="shared" si="115"/>
        <v>0</v>
      </c>
      <c r="J75" s="308">
        <f t="shared" si="115"/>
        <v>0</v>
      </c>
      <c r="K75" s="308">
        <f t="shared" si="115"/>
        <v>0</v>
      </c>
      <c r="L75" s="308">
        <f t="shared" si="115"/>
        <v>0</v>
      </c>
    </row>
    <row r="76" spans="1:15" ht="27" thickTop="1" x14ac:dyDescent="0.25">
      <c r="A76" s="189" t="s">
        <v>463</v>
      </c>
      <c r="B76" s="190" t="s">
        <v>445</v>
      </c>
      <c r="C76" s="301">
        <f>G76+J76</f>
        <v>0</v>
      </c>
      <c r="D76" s="301">
        <f>H76+K76</f>
        <v>0</v>
      </c>
      <c r="E76" s="304">
        <f>C76+D76</f>
        <v>0</v>
      </c>
      <c r="F76" s="44"/>
      <c r="G76" s="284">
        <v>0</v>
      </c>
      <c r="H76" s="284">
        <v>0</v>
      </c>
      <c r="I76" s="285">
        <f t="shared" ref="I76:I77" si="116">G76+H76</f>
        <v>0</v>
      </c>
      <c r="J76" s="284">
        <v>0</v>
      </c>
      <c r="K76" s="284">
        <v>0</v>
      </c>
      <c r="L76" s="285">
        <f t="shared" ref="L76:L77" si="117">J76+K76</f>
        <v>0</v>
      </c>
    </row>
    <row r="77" spans="1:15" s="44" customFormat="1" ht="36.75" customHeight="1" thickBot="1" x14ac:dyDescent="0.3">
      <c r="A77" s="177" t="s">
        <v>464</v>
      </c>
      <c r="B77" s="346" t="s">
        <v>446</v>
      </c>
      <c r="C77" s="267">
        <f>G77+J77</f>
        <v>0</v>
      </c>
      <c r="D77" s="267">
        <f>H77+K77</f>
        <v>0</v>
      </c>
      <c r="E77" s="283">
        <f t="shared" ref="E77" si="118">C77+D77</f>
        <v>0</v>
      </c>
      <c r="G77" s="319">
        <v>0</v>
      </c>
      <c r="H77" s="319">
        <v>0</v>
      </c>
      <c r="I77" s="320">
        <f t="shared" si="116"/>
        <v>0</v>
      </c>
      <c r="J77" s="319">
        <v>0</v>
      </c>
      <c r="K77" s="319">
        <v>0</v>
      </c>
      <c r="L77" s="320">
        <f t="shared" si="117"/>
        <v>0</v>
      </c>
    </row>
    <row r="78" spans="1:15" ht="16.5" thickTop="1" thickBot="1" x14ac:dyDescent="0.3">
      <c r="A78" s="513" t="s">
        <v>108</v>
      </c>
      <c r="B78" s="513"/>
      <c r="C78" s="112">
        <f>C65+C68+C74+C75</f>
        <v>0</v>
      </c>
      <c r="D78" s="112">
        <f>D65+D68+D74+D75</f>
        <v>0</v>
      </c>
      <c r="E78" s="112">
        <f>E65+E68+E74+E75</f>
        <v>0</v>
      </c>
      <c r="F78" s="430"/>
      <c r="G78" s="112">
        <f t="shared" ref="G78:L78" si="119">G65+G68+G74+G75</f>
        <v>0</v>
      </c>
      <c r="H78" s="112">
        <f t="shared" si="119"/>
        <v>0</v>
      </c>
      <c r="I78" s="112">
        <f t="shared" si="119"/>
        <v>0</v>
      </c>
      <c r="J78" s="112">
        <f t="shared" si="119"/>
        <v>0</v>
      </c>
      <c r="K78" s="112">
        <f t="shared" si="119"/>
        <v>0</v>
      </c>
      <c r="L78" s="112">
        <f t="shared" si="119"/>
        <v>0</v>
      </c>
    </row>
    <row r="79" spans="1:15" ht="15.75" thickBot="1" x14ac:dyDescent="0.25">
      <c r="A79" s="510" t="s">
        <v>449</v>
      </c>
      <c r="B79" s="511"/>
      <c r="C79" s="511"/>
      <c r="D79" s="511"/>
      <c r="E79" s="512"/>
      <c r="G79" s="110"/>
      <c r="H79" s="110"/>
      <c r="I79" s="110"/>
      <c r="J79" s="110"/>
      <c r="K79" s="110"/>
      <c r="L79" s="110"/>
    </row>
    <row r="80" spans="1:15" s="44" customFormat="1" ht="22.15" customHeight="1" x14ac:dyDescent="0.2">
      <c r="A80" s="426" t="s">
        <v>43</v>
      </c>
      <c r="B80" s="427" t="s">
        <v>450</v>
      </c>
      <c r="C80" s="428">
        <f>G80+J80</f>
        <v>0</v>
      </c>
      <c r="D80" s="428">
        <f>H80+K80</f>
        <v>0</v>
      </c>
      <c r="E80" s="429">
        <f t="shared" ref="E80" si="120">C80+D80</f>
        <v>0</v>
      </c>
      <c r="F80" s="172"/>
      <c r="G80" s="357">
        <v>0</v>
      </c>
      <c r="H80" s="357">
        <v>0</v>
      </c>
      <c r="I80" s="175">
        <f t="shared" ref="I80" si="121">G80+H80</f>
        <v>0</v>
      </c>
      <c r="J80" s="349">
        <v>0</v>
      </c>
      <c r="K80" s="349">
        <v>0</v>
      </c>
      <c r="L80" s="175">
        <f t="shared" ref="L80" si="122">J80+K80</f>
        <v>0</v>
      </c>
    </row>
    <row r="81" spans="1:12" s="44" customFormat="1" ht="30" customHeight="1" x14ac:dyDescent="0.2">
      <c r="A81" s="358" t="s">
        <v>451</v>
      </c>
      <c r="B81" s="359" t="s">
        <v>452</v>
      </c>
      <c r="C81" s="360"/>
      <c r="D81" s="360"/>
      <c r="E81" s="361"/>
      <c r="F81" s="172"/>
      <c r="G81" s="357">
        <v>0</v>
      </c>
      <c r="H81" s="357">
        <v>0</v>
      </c>
      <c r="I81" s="175"/>
      <c r="J81" s="349">
        <v>0</v>
      </c>
      <c r="K81" s="349">
        <v>0</v>
      </c>
      <c r="L81" s="175"/>
    </row>
    <row r="82" spans="1:12" ht="21" customHeight="1" thickBot="1" x14ac:dyDescent="0.25">
      <c r="A82" s="513" t="s">
        <v>109</v>
      </c>
      <c r="B82" s="513"/>
      <c r="C82" s="431">
        <f>SUM(C80:C81)</f>
        <v>0</v>
      </c>
      <c r="D82" s="431">
        <f>SUM(D80:D81)</f>
        <v>0</v>
      </c>
      <c r="E82" s="431">
        <f>SUM(E80:E81)</f>
        <v>0</v>
      </c>
      <c r="F82" s="432"/>
      <c r="G82" s="433">
        <f t="shared" ref="G82:L82" si="123">SUM(G80:G81)</f>
        <v>0</v>
      </c>
      <c r="H82" s="433">
        <f t="shared" si="123"/>
        <v>0</v>
      </c>
      <c r="I82" s="431">
        <f t="shared" si="123"/>
        <v>0</v>
      </c>
      <c r="J82" s="431">
        <f t="shared" si="123"/>
        <v>0</v>
      </c>
      <c r="K82" s="431">
        <f t="shared" si="123"/>
        <v>0</v>
      </c>
      <c r="L82" s="431">
        <f t="shared" si="123"/>
        <v>0</v>
      </c>
    </row>
    <row r="83" spans="1:12" ht="31.5" customHeight="1" thickBot="1" x14ac:dyDescent="0.25">
      <c r="A83" s="516" t="s">
        <v>516</v>
      </c>
      <c r="B83" s="517"/>
      <c r="C83" s="517"/>
      <c r="D83" s="517"/>
      <c r="E83" s="518"/>
      <c r="F83" s="443"/>
      <c r="G83" s="443"/>
      <c r="H83" s="443"/>
      <c r="I83" s="434"/>
      <c r="J83" s="434"/>
      <c r="K83" s="434"/>
      <c r="L83" s="434"/>
    </row>
    <row r="84" spans="1:12" ht="19.5" customHeight="1" thickBot="1" x14ac:dyDescent="0.3">
      <c r="A84" s="444" t="s">
        <v>530</v>
      </c>
      <c r="B84" s="436" t="s">
        <v>517</v>
      </c>
      <c r="C84" s="267">
        <f>G84+J84</f>
        <v>0</v>
      </c>
      <c r="D84" s="267">
        <f>H84+K84</f>
        <v>0</v>
      </c>
      <c r="E84" s="268">
        <f t="shared" ref="E84" si="124">C84+D84</f>
        <v>0</v>
      </c>
      <c r="F84" s="317"/>
      <c r="G84" s="435">
        <v>0</v>
      </c>
      <c r="H84" s="435">
        <v>0</v>
      </c>
      <c r="I84" s="437">
        <f t="shared" ref="I84" si="125">G84+H84</f>
        <v>0</v>
      </c>
      <c r="J84" s="435">
        <v>0</v>
      </c>
      <c r="K84" s="435">
        <v>0</v>
      </c>
      <c r="L84" s="437">
        <f t="shared" ref="L84" si="126">J84+K84</f>
        <v>0</v>
      </c>
    </row>
    <row r="85" spans="1:12" ht="30" customHeight="1" thickTop="1" thickBot="1" x14ac:dyDescent="0.3">
      <c r="A85" s="445" t="s">
        <v>531</v>
      </c>
      <c r="B85" s="440" t="s">
        <v>518</v>
      </c>
      <c r="C85" s="438">
        <f>G85+J85</f>
        <v>0</v>
      </c>
      <c r="D85" s="438">
        <f>H85+K85</f>
        <v>0</v>
      </c>
      <c r="E85" s="107">
        <f t="shared" ref="E85" si="127">C85+D85</f>
        <v>0</v>
      </c>
      <c r="F85" s="316"/>
      <c r="G85" s="439">
        <v>0</v>
      </c>
      <c r="H85" s="439">
        <v>0</v>
      </c>
      <c r="I85" s="310">
        <f t="shared" ref="I85" si="128">G85+H85</f>
        <v>0</v>
      </c>
      <c r="J85" s="439">
        <v>0</v>
      </c>
      <c r="K85" s="439">
        <v>0</v>
      </c>
      <c r="L85" s="310">
        <f t="shared" ref="L85" si="129">J85+K85</f>
        <v>0</v>
      </c>
    </row>
    <row r="86" spans="1:12" ht="18.75" customHeight="1" thickTop="1" thickBot="1" x14ac:dyDescent="0.3">
      <c r="A86" s="505" t="s">
        <v>458</v>
      </c>
      <c r="B86" s="506"/>
      <c r="C86" s="108">
        <f>SUM(C84:C85)</f>
        <v>0</v>
      </c>
      <c r="D86" s="108">
        <f t="shared" ref="D86:E86" si="130">SUM(D84:D85)</f>
        <v>0</v>
      </c>
      <c r="E86" s="109">
        <f t="shared" si="130"/>
        <v>0</v>
      </c>
      <c r="G86" s="108">
        <f>SUM(G84:G85)</f>
        <v>0</v>
      </c>
      <c r="H86" s="108">
        <f t="shared" ref="H86:I86" si="131">SUM(H84:H85)</f>
        <v>0</v>
      </c>
      <c r="I86" s="109">
        <f t="shared" si="131"/>
        <v>0</v>
      </c>
      <c r="J86" s="108">
        <f>SUM(J84:J85)</f>
        <v>0</v>
      </c>
      <c r="K86" s="108">
        <f t="shared" ref="K86:L86" si="132">SUM(K84:K85)</f>
        <v>0</v>
      </c>
      <c r="L86" s="109">
        <f t="shared" si="132"/>
        <v>0</v>
      </c>
    </row>
    <row r="87" spans="1:12" ht="15.75" customHeight="1" thickBot="1" x14ac:dyDescent="0.3">
      <c r="A87" s="541" t="s">
        <v>453</v>
      </c>
      <c r="B87" s="541"/>
      <c r="C87" s="119">
        <f>C13+C41+C61+C78+C82+C86+C16</f>
        <v>0</v>
      </c>
      <c r="D87" s="119">
        <f>D13+D41+D61+D78+D82+D86+D16</f>
        <v>0</v>
      </c>
      <c r="E87" s="119">
        <f>E13+E41+E61+E78+E82+E86+E16</f>
        <v>0</v>
      </c>
      <c r="G87" s="119">
        <f t="shared" ref="G87:L87" si="133">G13+G41+G61+G78+G82+G86+G16</f>
        <v>0</v>
      </c>
      <c r="H87" s="119">
        <f t="shared" si="133"/>
        <v>0</v>
      </c>
      <c r="I87" s="119">
        <f t="shared" si="133"/>
        <v>0</v>
      </c>
      <c r="J87" s="119">
        <f t="shared" si="133"/>
        <v>0</v>
      </c>
      <c r="K87" s="119">
        <f t="shared" si="133"/>
        <v>0</v>
      </c>
      <c r="L87" s="119">
        <f t="shared" si="133"/>
        <v>0</v>
      </c>
    </row>
    <row r="88" spans="1:12" ht="15.75" thickBot="1" x14ac:dyDescent="0.3">
      <c r="A88" s="542" t="s">
        <v>454</v>
      </c>
      <c r="B88" s="543"/>
      <c r="C88" s="119">
        <f>C10+C11+C12+C16+C43+C66+C46</f>
        <v>0</v>
      </c>
      <c r="D88" s="119">
        <f>D10+D11+D12+D16+D43+D66+D46</f>
        <v>0</v>
      </c>
      <c r="E88" s="119">
        <f>E10+E11+E12+E16+E43+E66+E46</f>
        <v>0</v>
      </c>
      <c r="G88" s="119">
        <f t="shared" ref="G88:L88" si="134">G10+G11+G12+G16+G43+G66+G46</f>
        <v>0</v>
      </c>
      <c r="H88" s="119">
        <f t="shared" si="134"/>
        <v>0</v>
      </c>
      <c r="I88" s="119">
        <f t="shared" si="134"/>
        <v>0</v>
      </c>
      <c r="J88" s="119">
        <f t="shared" si="134"/>
        <v>0</v>
      </c>
      <c r="K88" s="119">
        <f t="shared" si="134"/>
        <v>0</v>
      </c>
      <c r="L88" s="119">
        <f t="shared" si="134"/>
        <v>0</v>
      </c>
    </row>
    <row r="89" spans="1:12" ht="17.25" customHeight="1" x14ac:dyDescent="0.2">
      <c r="A89" s="539" t="s">
        <v>519</v>
      </c>
      <c r="B89" s="539"/>
      <c r="C89" s="539"/>
      <c r="D89" s="539"/>
      <c r="E89" s="539"/>
      <c r="F89" s="172"/>
      <c r="G89" s="175"/>
      <c r="H89" s="175"/>
      <c r="I89" s="175"/>
      <c r="J89" s="175"/>
      <c r="K89" s="175"/>
      <c r="L89" s="175"/>
    </row>
    <row r="90" spans="1:12" ht="28.5" customHeight="1" x14ac:dyDescent="0.2">
      <c r="A90" s="353" t="s">
        <v>520</v>
      </c>
      <c r="B90" s="354" t="s">
        <v>460</v>
      </c>
      <c r="C90" s="348">
        <f>G90+J90</f>
        <v>0</v>
      </c>
      <c r="D90" s="348">
        <f t="shared" ref="D90:D91" si="135">H90+K90</f>
        <v>0</v>
      </c>
      <c r="E90" s="175">
        <f t="shared" ref="E90:E91" si="136">C90+D90</f>
        <v>0</v>
      </c>
      <c r="F90" s="172"/>
      <c r="G90" s="349"/>
      <c r="H90" s="349"/>
      <c r="I90" s="175">
        <f>G90+H90</f>
        <v>0</v>
      </c>
      <c r="J90" s="349">
        <v>0</v>
      </c>
      <c r="K90" s="349">
        <v>0</v>
      </c>
      <c r="L90" s="175">
        <f>J90+K90</f>
        <v>0</v>
      </c>
    </row>
    <row r="91" spans="1:12" ht="55.5" customHeight="1" x14ac:dyDescent="0.2">
      <c r="A91" s="353" t="s">
        <v>521</v>
      </c>
      <c r="B91" s="354" t="s">
        <v>461</v>
      </c>
      <c r="C91" s="348">
        <f t="shared" ref="C91" si="137">G91+J91</f>
        <v>0</v>
      </c>
      <c r="D91" s="348">
        <f t="shared" si="135"/>
        <v>0</v>
      </c>
      <c r="E91" s="175">
        <f t="shared" si="136"/>
        <v>0</v>
      </c>
      <c r="F91" s="172"/>
      <c r="G91" s="349"/>
      <c r="H91" s="349"/>
      <c r="I91" s="175">
        <f t="shared" ref="I91" si="138">G91+H91</f>
        <v>0</v>
      </c>
      <c r="J91" s="349">
        <v>0</v>
      </c>
      <c r="K91" s="349">
        <v>0</v>
      </c>
      <c r="L91" s="175">
        <f t="shared" ref="L91" si="139">J91+K91</f>
        <v>0</v>
      </c>
    </row>
    <row r="92" spans="1:12" ht="15" x14ac:dyDescent="0.2">
      <c r="A92" s="540" t="s">
        <v>522</v>
      </c>
      <c r="B92" s="540"/>
      <c r="C92" s="350">
        <f>SUM(C90:C91)</f>
        <v>0</v>
      </c>
      <c r="D92" s="350">
        <f>SUM(D90:D91)</f>
        <v>0</v>
      </c>
      <c r="E92" s="350">
        <f>SUM(E90:E91)</f>
        <v>0</v>
      </c>
      <c r="F92" s="355"/>
      <c r="G92" s="350">
        <f t="shared" ref="G92:L92" si="140">SUM(G90:G91)</f>
        <v>0</v>
      </c>
      <c r="H92" s="350">
        <f t="shared" si="140"/>
        <v>0</v>
      </c>
      <c r="I92" s="350">
        <f t="shared" si="140"/>
        <v>0</v>
      </c>
      <c r="J92" s="350">
        <f t="shared" si="140"/>
        <v>0</v>
      </c>
      <c r="K92" s="350">
        <f t="shared" si="140"/>
        <v>0</v>
      </c>
      <c r="L92" s="350">
        <f t="shared" si="140"/>
        <v>0</v>
      </c>
    </row>
    <row r="93" spans="1:12" ht="15" x14ac:dyDescent="0.25">
      <c r="A93" s="540" t="s">
        <v>459</v>
      </c>
      <c r="B93" s="540"/>
      <c r="C93" s="184">
        <f>C87+C92</f>
        <v>0</v>
      </c>
      <c r="D93" s="184">
        <f>D87+D92</f>
        <v>0</v>
      </c>
      <c r="E93" s="184">
        <f>E87+E92</f>
        <v>0</v>
      </c>
      <c r="F93" s="356"/>
      <c r="G93" s="184">
        <f t="shared" ref="G93:L93" si="141">G87+G92</f>
        <v>0</v>
      </c>
      <c r="H93" s="184">
        <f t="shared" si="141"/>
        <v>0</v>
      </c>
      <c r="I93" s="184">
        <f t="shared" si="141"/>
        <v>0</v>
      </c>
      <c r="J93" s="184">
        <f t="shared" si="141"/>
        <v>0</v>
      </c>
      <c r="K93" s="184">
        <f t="shared" si="141"/>
        <v>0</v>
      </c>
      <c r="L93" s="184">
        <f t="shared" si="141"/>
        <v>0</v>
      </c>
    </row>
    <row r="94" spans="1:12" ht="15" x14ac:dyDescent="0.25">
      <c r="A94" s="351"/>
      <c r="B94" s="351"/>
      <c r="C94" s="352"/>
      <c r="D94" s="352"/>
      <c r="E94" s="352"/>
      <c r="G94" s="352"/>
      <c r="H94" s="352"/>
      <c r="I94" s="352"/>
      <c r="J94" s="352"/>
      <c r="K94" s="352"/>
      <c r="L94" s="352"/>
    </row>
    <row r="95" spans="1:12" ht="15" x14ac:dyDescent="0.25">
      <c r="A95" s="351"/>
      <c r="B95" s="351"/>
      <c r="C95" s="352"/>
      <c r="D95" s="352"/>
      <c r="E95" s="352"/>
      <c r="G95" s="352"/>
      <c r="H95" s="352"/>
      <c r="I95" s="352"/>
      <c r="J95" s="352"/>
      <c r="K95" s="352"/>
      <c r="L95" s="352"/>
    </row>
    <row r="96" spans="1:12" x14ac:dyDescent="0.2">
      <c r="G96" s="110"/>
      <c r="H96" s="110"/>
      <c r="I96" s="110"/>
      <c r="J96" s="110"/>
      <c r="K96" s="110"/>
      <c r="L96" s="110"/>
    </row>
    <row r="97" spans="2:15" x14ac:dyDescent="0.2">
      <c r="C97" s="5" t="str">
        <f>IF(C98&lt;&gt;C99,"Eroare!","")</f>
        <v/>
      </c>
      <c r="D97" s="5" t="str">
        <f t="shared" ref="D97:L97" si="142">IF(D98&lt;&gt;D99,"Eroare!","")</f>
        <v/>
      </c>
      <c r="E97" s="5" t="str">
        <f t="shared" si="142"/>
        <v/>
      </c>
      <c r="F97" s="5" t="str">
        <f t="shared" si="142"/>
        <v/>
      </c>
      <c r="G97" s="5" t="str">
        <f t="shared" si="142"/>
        <v/>
      </c>
      <c r="H97" s="5" t="str">
        <f t="shared" si="142"/>
        <v/>
      </c>
      <c r="I97" s="5" t="str">
        <f t="shared" si="142"/>
        <v/>
      </c>
      <c r="J97" s="5" t="str">
        <f t="shared" si="142"/>
        <v/>
      </c>
      <c r="K97" s="5" t="str">
        <f>IF(K98&lt;&gt;K99,"Eroare!","")</f>
        <v/>
      </c>
      <c r="L97" s="5" t="str">
        <f t="shared" si="142"/>
        <v/>
      </c>
    </row>
    <row r="98" spans="2:15" x14ac:dyDescent="0.2">
      <c r="C98" s="121">
        <f>C43</f>
        <v>0</v>
      </c>
      <c r="D98" s="121">
        <f>D43</f>
        <v>0</v>
      </c>
      <c r="E98" s="121">
        <f>E43</f>
        <v>0</v>
      </c>
      <c r="F98" s="121"/>
      <c r="G98" s="121">
        <f t="shared" ref="G98:L98" si="143">G43</f>
        <v>0</v>
      </c>
      <c r="H98" s="121">
        <f t="shared" si="143"/>
        <v>0</v>
      </c>
      <c r="I98" s="121">
        <f t="shared" si="143"/>
        <v>0</v>
      </c>
      <c r="J98" s="121">
        <f t="shared" si="143"/>
        <v>0</v>
      </c>
      <c r="K98" s="121">
        <f t="shared" si="143"/>
        <v>0</v>
      </c>
      <c r="L98" s="121">
        <f t="shared" si="143"/>
        <v>0</v>
      </c>
    </row>
    <row r="99" spans="2:15" x14ac:dyDescent="0.2">
      <c r="B99" t="s">
        <v>333</v>
      </c>
      <c r="C99" s="121">
        <f>SUM(C100:C116)</f>
        <v>0</v>
      </c>
      <c r="D99" s="121">
        <f>SUM(D100:D116)</f>
        <v>0</v>
      </c>
      <c r="E99" s="121">
        <f>SUM(E100:E116)</f>
        <v>0</v>
      </c>
      <c r="F99" s="121"/>
      <c r="G99" s="121">
        <f t="shared" ref="G99:L99" si="144">SUM(G100:G116)</f>
        <v>0</v>
      </c>
      <c r="H99" s="121">
        <f t="shared" si="144"/>
        <v>0</v>
      </c>
      <c r="I99" s="121">
        <f t="shared" si="144"/>
        <v>0</v>
      </c>
      <c r="J99" s="121">
        <f t="shared" si="144"/>
        <v>0</v>
      </c>
      <c r="K99" s="121">
        <f t="shared" si="144"/>
        <v>0</v>
      </c>
      <c r="L99" s="121">
        <f t="shared" si="144"/>
        <v>0</v>
      </c>
    </row>
    <row r="100" spans="2:15" ht="26.25" customHeight="1" x14ac:dyDescent="0.2">
      <c r="B100" s="115" t="s">
        <v>500</v>
      </c>
      <c r="C100" s="409">
        <f t="shared" ref="C100" si="145">G100+J100</f>
        <v>0</v>
      </c>
      <c r="D100" s="409">
        <f t="shared" ref="D100" si="146">H100+K100</f>
        <v>0</v>
      </c>
      <c r="E100" s="409">
        <f t="shared" ref="E100" si="147">C100+D100</f>
        <v>0</v>
      </c>
      <c r="F100" s="409"/>
      <c r="G100" s="409">
        <v>0</v>
      </c>
      <c r="H100" s="409">
        <v>0</v>
      </c>
      <c r="I100" s="409">
        <f t="shared" ref="I100" si="148">G100+H100</f>
        <v>0</v>
      </c>
      <c r="J100" s="409">
        <v>0</v>
      </c>
      <c r="K100" s="409">
        <v>0</v>
      </c>
      <c r="L100" s="409">
        <f t="shared" ref="L100" si="149">J100+K100</f>
        <v>0</v>
      </c>
    </row>
    <row r="101" spans="2:15" ht="26.25" customHeight="1" x14ac:dyDescent="0.2">
      <c r="B101" s="118" t="s">
        <v>501</v>
      </c>
      <c r="C101" s="410">
        <f t="shared" ref="C101" si="150">G101+J101</f>
        <v>0</v>
      </c>
      <c r="D101" s="410">
        <f t="shared" ref="D101" si="151">H101+K101</f>
        <v>0</v>
      </c>
      <c r="E101" s="410">
        <f t="shared" ref="E101" si="152">C101+D101</f>
        <v>0</v>
      </c>
      <c r="F101" s="121"/>
      <c r="G101" s="410">
        <v>0</v>
      </c>
      <c r="H101" s="410">
        <v>0</v>
      </c>
      <c r="I101" s="410">
        <f t="shared" ref="I101" si="153">G101+H101</f>
        <v>0</v>
      </c>
      <c r="J101" s="410">
        <v>0</v>
      </c>
      <c r="K101" s="410">
        <v>0</v>
      </c>
      <c r="L101" s="410">
        <f t="shared" ref="L101" si="154">J101+K101</f>
        <v>0</v>
      </c>
    </row>
    <row r="102" spans="2:15" ht="26.25" customHeight="1" x14ac:dyDescent="0.2">
      <c r="B102" s="118" t="s">
        <v>502</v>
      </c>
      <c r="C102" s="410">
        <f t="shared" ref="C102" si="155">G102+J102</f>
        <v>0</v>
      </c>
      <c r="D102" s="410">
        <f t="shared" ref="D102" si="156">H102+K102</f>
        <v>0</v>
      </c>
      <c r="E102" s="410">
        <f t="shared" ref="E102" si="157">C102+D102</f>
        <v>0</v>
      </c>
      <c r="F102" s="121"/>
      <c r="G102" s="410">
        <v>0</v>
      </c>
      <c r="H102" s="410">
        <v>0</v>
      </c>
      <c r="I102" s="410">
        <f t="shared" ref="I102" si="158">G102+H102</f>
        <v>0</v>
      </c>
      <c r="J102" s="410">
        <v>0</v>
      </c>
      <c r="K102" s="410">
        <v>0</v>
      </c>
      <c r="L102" s="410">
        <f t="shared" ref="L102" si="159">J102+K102</f>
        <v>0</v>
      </c>
    </row>
    <row r="103" spans="2:15" ht="44.25" customHeight="1" x14ac:dyDescent="0.25">
      <c r="B103" s="406" t="s">
        <v>484</v>
      </c>
      <c r="C103" s="407">
        <f t="shared" ref="C103:C120" si="160">G103+J103</f>
        <v>0</v>
      </c>
      <c r="D103" s="407">
        <f t="shared" ref="D103:D120" si="161">H103+K103</f>
        <v>0</v>
      </c>
      <c r="E103" s="309">
        <f t="shared" ref="E103:E120" si="162">C103+D103</f>
        <v>0</v>
      </c>
      <c r="G103" s="408">
        <v>0</v>
      </c>
      <c r="H103" s="408">
        <v>0</v>
      </c>
      <c r="I103" s="309">
        <f t="shared" ref="I103:I120" si="163">G103+H103</f>
        <v>0</v>
      </c>
      <c r="J103" s="408">
        <v>0</v>
      </c>
      <c r="K103" s="408">
        <v>0</v>
      </c>
      <c r="L103" s="309">
        <f t="shared" ref="L103:L120" si="164">J103+K103</f>
        <v>0</v>
      </c>
      <c r="O103" s="110"/>
    </row>
    <row r="104" spans="2:15" ht="30.75" customHeight="1" x14ac:dyDescent="0.25">
      <c r="B104" s="115" t="s">
        <v>485</v>
      </c>
      <c r="C104" s="84">
        <f t="shared" si="160"/>
        <v>0</v>
      </c>
      <c r="D104" s="84">
        <f t="shared" si="161"/>
        <v>0</v>
      </c>
      <c r="E104" s="106">
        <f t="shared" si="162"/>
        <v>0</v>
      </c>
      <c r="G104" s="105">
        <v>0</v>
      </c>
      <c r="H104" s="105">
        <v>0</v>
      </c>
      <c r="I104" s="106">
        <f t="shared" si="163"/>
        <v>0</v>
      </c>
      <c r="J104" s="105">
        <v>0</v>
      </c>
      <c r="K104" s="105">
        <v>0</v>
      </c>
      <c r="L104" s="106">
        <f t="shared" si="164"/>
        <v>0</v>
      </c>
    </row>
    <row r="105" spans="2:15" ht="41.25" customHeight="1" x14ac:dyDescent="0.25">
      <c r="B105" s="388" t="s">
        <v>486</v>
      </c>
      <c r="C105" s="84">
        <f t="shared" ref="C105" si="165">G105+J105</f>
        <v>0</v>
      </c>
      <c r="D105" s="84">
        <f t="shared" ref="D105" si="166">H105+K105</f>
        <v>0</v>
      </c>
      <c r="E105" s="106">
        <f t="shared" ref="E105" si="167">C105+D105</f>
        <v>0</v>
      </c>
      <c r="G105" s="105">
        <v>0</v>
      </c>
      <c r="H105" s="105">
        <v>0</v>
      </c>
      <c r="I105" s="106">
        <f t="shared" ref="I105" si="168">G105+H105</f>
        <v>0</v>
      </c>
      <c r="J105" s="105">
        <v>0</v>
      </c>
      <c r="K105" s="105">
        <v>0</v>
      </c>
      <c r="L105" s="106">
        <f t="shared" ref="L105" si="169">J105+K105</f>
        <v>0</v>
      </c>
    </row>
    <row r="106" spans="2:15" ht="59.25" customHeight="1" x14ac:dyDescent="0.25">
      <c r="B106" s="388" t="s">
        <v>487</v>
      </c>
      <c r="C106" s="84">
        <f t="shared" ref="C106" si="170">G106+J106</f>
        <v>0</v>
      </c>
      <c r="D106" s="84">
        <f t="shared" ref="D106" si="171">H106+K106</f>
        <v>0</v>
      </c>
      <c r="E106" s="106">
        <f t="shared" ref="E106" si="172">C106+D106</f>
        <v>0</v>
      </c>
      <c r="G106" s="105">
        <v>0</v>
      </c>
      <c r="H106" s="105">
        <v>0</v>
      </c>
      <c r="I106" s="106">
        <f t="shared" ref="I106" si="173">G106+H106</f>
        <v>0</v>
      </c>
      <c r="J106" s="105">
        <v>0</v>
      </c>
      <c r="K106" s="105">
        <v>0</v>
      </c>
      <c r="L106" s="106">
        <f t="shared" ref="L106" si="174">J106+K106</f>
        <v>0</v>
      </c>
    </row>
    <row r="107" spans="2:15" ht="44.25" customHeight="1" x14ac:dyDescent="0.25">
      <c r="B107" s="388" t="s">
        <v>488</v>
      </c>
      <c r="C107" s="84">
        <f t="shared" ref="C107" si="175">G107+J107</f>
        <v>0</v>
      </c>
      <c r="D107" s="84">
        <f t="shared" ref="D107" si="176">H107+K107</f>
        <v>0</v>
      </c>
      <c r="E107" s="106">
        <f t="shared" ref="E107" si="177">C107+D107</f>
        <v>0</v>
      </c>
      <c r="G107" s="105">
        <v>0</v>
      </c>
      <c r="H107" s="105">
        <v>0</v>
      </c>
      <c r="I107" s="106">
        <f t="shared" ref="I107" si="178">G107+H107</f>
        <v>0</v>
      </c>
      <c r="J107" s="105">
        <v>0</v>
      </c>
      <c r="K107" s="105">
        <v>0</v>
      </c>
      <c r="L107" s="106">
        <f t="shared" ref="L107" si="179">J107+K107</f>
        <v>0</v>
      </c>
    </row>
    <row r="108" spans="2:15" ht="31.5" customHeight="1" x14ac:dyDescent="0.25">
      <c r="B108" s="115" t="s">
        <v>493</v>
      </c>
      <c r="C108" s="84">
        <f t="shared" ref="C108" si="180">G108+J108</f>
        <v>0</v>
      </c>
      <c r="D108" s="84">
        <f t="shared" ref="D108" si="181">H108+K108</f>
        <v>0</v>
      </c>
      <c r="E108" s="106">
        <f t="shared" ref="E108" si="182">C108+D108</f>
        <v>0</v>
      </c>
      <c r="G108" s="105">
        <v>0</v>
      </c>
      <c r="H108" s="105">
        <v>0</v>
      </c>
      <c r="I108" s="106">
        <f t="shared" ref="I108" si="183">G108+H108</f>
        <v>0</v>
      </c>
      <c r="J108" s="105">
        <v>0</v>
      </c>
      <c r="K108" s="105">
        <v>0</v>
      </c>
      <c r="L108" s="106">
        <f t="shared" ref="L108" si="184">J108+K108</f>
        <v>0</v>
      </c>
    </row>
    <row r="109" spans="2:15" ht="52.5" customHeight="1" x14ac:dyDescent="0.25">
      <c r="B109" s="388" t="s">
        <v>494</v>
      </c>
      <c r="C109" s="84">
        <f t="shared" ref="C109" si="185">G109+J109</f>
        <v>0</v>
      </c>
      <c r="D109" s="84">
        <f t="shared" ref="D109" si="186">H109+K109</f>
        <v>0</v>
      </c>
      <c r="E109" s="106">
        <f t="shared" ref="E109" si="187">C109+D109</f>
        <v>0</v>
      </c>
      <c r="G109" s="105">
        <v>0</v>
      </c>
      <c r="H109" s="105">
        <v>0</v>
      </c>
      <c r="I109" s="106">
        <f t="shared" ref="I109" si="188">G109+H109</f>
        <v>0</v>
      </c>
      <c r="J109" s="105">
        <v>0</v>
      </c>
      <c r="K109" s="105">
        <v>0</v>
      </c>
      <c r="L109" s="106">
        <f t="shared" ref="L109" si="189">J109+K109</f>
        <v>0</v>
      </c>
    </row>
    <row r="110" spans="2:15" ht="153" customHeight="1" x14ac:dyDescent="0.25">
      <c r="B110" s="411" t="s">
        <v>503</v>
      </c>
      <c r="C110" s="84">
        <f t="shared" ref="C110" si="190">G110+J110</f>
        <v>0</v>
      </c>
      <c r="D110" s="84">
        <f t="shared" ref="D110" si="191">H110+K110</f>
        <v>0</v>
      </c>
      <c r="E110" s="106">
        <f t="shared" ref="E110" si="192">C110+D110</f>
        <v>0</v>
      </c>
      <c r="G110" s="105">
        <v>0</v>
      </c>
      <c r="H110" s="105">
        <v>0</v>
      </c>
      <c r="I110" s="106">
        <f t="shared" ref="I110" si="193">G110+H110</f>
        <v>0</v>
      </c>
      <c r="J110" s="105">
        <v>0</v>
      </c>
      <c r="K110" s="105">
        <v>0</v>
      </c>
      <c r="L110" s="106">
        <f t="shared" ref="L110" si="194">J110+K110</f>
        <v>0</v>
      </c>
    </row>
    <row r="111" spans="2:15" ht="69" customHeight="1" x14ac:dyDescent="0.25">
      <c r="B111" s="389" t="s">
        <v>491</v>
      </c>
      <c r="C111" s="374">
        <f t="shared" ref="C111" si="195">G111+J111</f>
        <v>0</v>
      </c>
      <c r="D111" s="374">
        <f t="shared" ref="D111" si="196">H111+K111</f>
        <v>0</v>
      </c>
      <c r="E111" s="375">
        <f t="shared" ref="E111" si="197">C111+D111</f>
        <v>0</v>
      </c>
      <c r="F111" s="376"/>
      <c r="G111" s="377">
        <v>0</v>
      </c>
      <c r="H111" s="377">
        <v>0</v>
      </c>
      <c r="I111" s="375">
        <f t="shared" ref="I111" si="198">G111+H111</f>
        <v>0</v>
      </c>
      <c r="J111" s="377">
        <v>0</v>
      </c>
      <c r="K111" s="377">
        <v>0</v>
      </c>
      <c r="L111" s="375">
        <f t="shared" ref="L111" si="199">J111+K111</f>
        <v>0</v>
      </c>
    </row>
    <row r="112" spans="2:15" ht="33.75" customHeight="1" x14ac:dyDescent="0.25">
      <c r="B112" s="388" t="s">
        <v>489</v>
      </c>
      <c r="C112" s="84">
        <f t="shared" ref="C112" si="200">G112+J112</f>
        <v>0</v>
      </c>
      <c r="D112" s="84">
        <f t="shared" ref="D112" si="201">H112+K112</f>
        <v>0</v>
      </c>
      <c r="E112" s="106">
        <f t="shared" ref="E112" si="202">C112+D112</f>
        <v>0</v>
      </c>
      <c r="G112" s="105">
        <v>0</v>
      </c>
      <c r="H112" s="105">
        <v>0</v>
      </c>
      <c r="I112" s="106">
        <f t="shared" ref="I112" si="203">G112+H112</f>
        <v>0</v>
      </c>
      <c r="J112" s="105">
        <v>0</v>
      </c>
      <c r="K112" s="105">
        <v>0</v>
      </c>
      <c r="L112" s="106">
        <f t="shared" ref="L112" si="204">J112+K112</f>
        <v>0</v>
      </c>
    </row>
    <row r="113" spans="1:12" ht="30.75" customHeight="1" x14ac:dyDescent="0.25">
      <c r="B113" s="115" t="s">
        <v>490</v>
      </c>
      <c r="C113" s="84">
        <f t="shared" ref="C113" si="205">G113+J113</f>
        <v>0</v>
      </c>
      <c r="D113" s="84">
        <f t="shared" ref="D113" si="206">H113+K113</f>
        <v>0</v>
      </c>
      <c r="E113" s="106">
        <f t="shared" ref="E113" si="207">C113+D113</f>
        <v>0</v>
      </c>
      <c r="G113" s="105">
        <v>0</v>
      </c>
      <c r="H113" s="105">
        <v>0</v>
      </c>
      <c r="I113" s="106">
        <f t="shared" ref="I113" si="208">G113+H113</f>
        <v>0</v>
      </c>
      <c r="J113" s="105">
        <v>0</v>
      </c>
      <c r="K113" s="105">
        <v>0</v>
      </c>
      <c r="L113" s="106">
        <f t="shared" ref="L113" si="209">J113+K113</f>
        <v>0</v>
      </c>
    </row>
    <row r="114" spans="1:12" ht="44.25" customHeight="1" x14ac:dyDescent="0.25">
      <c r="B114" s="388" t="s">
        <v>495</v>
      </c>
      <c r="C114" s="84">
        <f t="shared" ref="C114" si="210">G114+J114</f>
        <v>0</v>
      </c>
      <c r="D114" s="84">
        <f t="shared" ref="D114" si="211">H114+K114</f>
        <v>0</v>
      </c>
      <c r="E114" s="106">
        <f t="shared" ref="E114" si="212">C114+D114</f>
        <v>0</v>
      </c>
      <c r="G114" s="105">
        <v>0</v>
      </c>
      <c r="H114" s="105">
        <v>0</v>
      </c>
      <c r="I114" s="106">
        <f t="shared" ref="I114" si="213">G114+H114</f>
        <v>0</v>
      </c>
      <c r="J114" s="105">
        <v>0</v>
      </c>
      <c r="K114" s="105">
        <v>0</v>
      </c>
      <c r="L114" s="106">
        <f t="shared" ref="L114" si="214">J114+K114</f>
        <v>0</v>
      </c>
    </row>
    <row r="115" spans="1:12" ht="72" customHeight="1" x14ac:dyDescent="0.25">
      <c r="B115" s="388" t="s">
        <v>496</v>
      </c>
      <c r="C115" s="84">
        <f t="shared" ref="C115" si="215">G115+J115</f>
        <v>0</v>
      </c>
      <c r="D115" s="84">
        <f t="shared" ref="D115" si="216">H115+K115</f>
        <v>0</v>
      </c>
      <c r="E115" s="106">
        <f t="shared" ref="E115" si="217">C115+D115</f>
        <v>0</v>
      </c>
      <c r="G115" s="105">
        <v>0</v>
      </c>
      <c r="H115" s="105">
        <v>0</v>
      </c>
      <c r="I115" s="106">
        <f t="shared" ref="I115" si="218">G115+H115</f>
        <v>0</v>
      </c>
      <c r="J115" s="105">
        <v>0</v>
      </c>
      <c r="K115" s="105">
        <v>0</v>
      </c>
      <c r="L115" s="106">
        <f t="shared" ref="L115" si="219">J115+K115</f>
        <v>0</v>
      </c>
    </row>
    <row r="116" spans="1:12" ht="15" x14ac:dyDescent="0.25">
      <c r="B116" s="388" t="s">
        <v>497</v>
      </c>
      <c r="C116" s="84">
        <f t="shared" si="160"/>
        <v>0</v>
      </c>
      <c r="D116" s="84">
        <f t="shared" si="161"/>
        <v>0</v>
      </c>
      <c r="E116" s="106">
        <f t="shared" si="162"/>
        <v>0</v>
      </c>
      <c r="G116" s="105">
        <v>0</v>
      </c>
      <c r="H116" s="105">
        <v>0</v>
      </c>
      <c r="I116" s="106">
        <f t="shared" si="163"/>
        <v>0</v>
      </c>
      <c r="J116" s="105">
        <v>0</v>
      </c>
      <c r="K116" s="105">
        <v>0</v>
      </c>
      <c r="L116" s="106">
        <f t="shared" si="164"/>
        <v>0</v>
      </c>
    </row>
    <row r="117" spans="1:12" x14ac:dyDescent="0.2">
      <c r="C117" s="5" t="str">
        <f>IF(C118&lt;&gt;C119,"Eroare!","")</f>
        <v/>
      </c>
      <c r="D117" s="5" t="str">
        <f t="shared" ref="D117:L117" si="220">IF(D118&lt;&gt;D119,"Eroare!","")</f>
        <v/>
      </c>
      <c r="E117" s="5" t="str">
        <f t="shared" si="220"/>
        <v/>
      </c>
      <c r="F117" s="5" t="str">
        <f t="shared" si="220"/>
        <v/>
      </c>
      <c r="G117" s="5" t="str">
        <f t="shared" si="220"/>
        <v/>
      </c>
      <c r="H117" s="5" t="str">
        <f t="shared" si="220"/>
        <v/>
      </c>
      <c r="I117" s="5" t="str">
        <f t="shared" si="220"/>
        <v/>
      </c>
      <c r="J117" s="5" t="str">
        <f t="shared" si="220"/>
        <v/>
      </c>
      <c r="K117" s="5" t="str">
        <f>IF(K118&lt;&gt;K119,"Eroare!","")</f>
        <v/>
      </c>
      <c r="L117" s="5" t="str">
        <f t="shared" si="220"/>
        <v/>
      </c>
    </row>
    <row r="118" spans="1:12" s="249" customFormat="1" ht="15" x14ac:dyDescent="0.25">
      <c r="A118" s="246"/>
      <c r="B118" s="247"/>
      <c r="C118" s="248">
        <f>C58</f>
        <v>0</v>
      </c>
      <c r="D118" s="248">
        <f>D58</f>
        <v>0</v>
      </c>
      <c r="E118" s="248">
        <f>E58</f>
        <v>0</v>
      </c>
      <c r="F118" s="248"/>
      <c r="G118" s="248">
        <f t="shared" ref="G118:L118" si="221">G58</f>
        <v>0</v>
      </c>
      <c r="H118" s="248">
        <f t="shared" si="221"/>
        <v>0</v>
      </c>
      <c r="I118" s="248">
        <f t="shared" si="221"/>
        <v>0</v>
      </c>
      <c r="J118" s="248">
        <f t="shared" si="221"/>
        <v>0</v>
      </c>
      <c r="K118" s="248">
        <f t="shared" si="221"/>
        <v>0</v>
      </c>
      <c r="L118" s="248">
        <f t="shared" si="221"/>
        <v>0</v>
      </c>
    </row>
    <row r="119" spans="1:12" s="249" customFormat="1" ht="15" x14ac:dyDescent="0.25">
      <c r="A119" s="246"/>
      <c r="B119" s="247" t="s">
        <v>336</v>
      </c>
      <c r="C119" s="248">
        <f>SUM(C120:C125)</f>
        <v>0</v>
      </c>
      <c r="D119" s="248">
        <f t="shared" ref="D119:L119" si="222">SUM(D120:D125)</f>
        <v>0</v>
      </c>
      <c r="E119" s="248">
        <f t="shared" si="222"/>
        <v>0</v>
      </c>
      <c r="F119" s="248"/>
      <c r="G119" s="248">
        <f t="shared" si="222"/>
        <v>0</v>
      </c>
      <c r="H119" s="248">
        <f t="shared" si="222"/>
        <v>0</v>
      </c>
      <c r="I119" s="248">
        <f t="shared" si="222"/>
        <v>0</v>
      </c>
      <c r="J119" s="248">
        <f t="shared" si="222"/>
        <v>0</v>
      </c>
      <c r="K119" s="248">
        <f t="shared" si="222"/>
        <v>0</v>
      </c>
      <c r="L119" s="248">
        <f t="shared" si="222"/>
        <v>0</v>
      </c>
    </row>
    <row r="120" spans="1:12" ht="15" x14ac:dyDescent="0.25">
      <c r="B120" s="245"/>
      <c r="C120" s="83">
        <f t="shared" si="160"/>
        <v>0</v>
      </c>
      <c r="D120" s="83">
        <f t="shared" si="161"/>
        <v>0</v>
      </c>
      <c r="E120" s="176">
        <f t="shared" si="162"/>
        <v>0</v>
      </c>
      <c r="G120" s="105">
        <v>0</v>
      </c>
      <c r="H120" s="105">
        <v>0</v>
      </c>
      <c r="I120" s="176">
        <f t="shared" si="163"/>
        <v>0</v>
      </c>
      <c r="J120" s="105">
        <v>0</v>
      </c>
      <c r="K120" s="105">
        <v>0</v>
      </c>
      <c r="L120" s="176">
        <f t="shared" si="164"/>
        <v>0</v>
      </c>
    </row>
    <row r="121" spans="1:12" ht="33" customHeight="1" x14ac:dyDescent="0.25">
      <c r="B121" s="105" t="s">
        <v>353</v>
      </c>
      <c r="C121" s="84">
        <f t="shared" ref="C121" si="223">G121+J121</f>
        <v>0</v>
      </c>
      <c r="D121" s="84">
        <f t="shared" ref="D121" si="224">H121+K121</f>
        <v>0</v>
      </c>
      <c r="E121" s="106">
        <f t="shared" ref="E121" si="225">C121+D121</f>
        <v>0</v>
      </c>
      <c r="F121" s="114"/>
      <c r="G121" s="105">
        <v>0</v>
      </c>
      <c r="H121" s="105">
        <v>0</v>
      </c>
      <c r="I121" s="106">
        <f t="shared" ref="I121" si="226">G121+H121</f>
        <v>0</v>
      </c>
      <c r="J121" s="105">
        <v>0</v>
      </c>
      <c r="K121" s="105">
        <v>0</v>
      </c>
      <c r="L121" s="106">
        <f t="shared" ref="L121" si="227">J121+K121</f>
        <v>0</v>
      </c>
    </row>
    <row r="122" spans="1:12" ht="15" x14ac:dyDescent="0.25">
      <c r="B122" s="105" t="s">
        <v>353</v>
      </c>
      <c r="C122" s="84">
        <f t="shared" ref="C122:C125" si="228">G122+J122</f>
        <v>0</v>
      </c>
      <c r="D122" s="84">
        <f t="shared" ref="D122:D125" si="229">H122+K122</f>
        <v>0</v>
      </c>
      <c r="E122" s="106">
        <f t="shared" ref="E122:E125" si="230">C122+D122</f>
        <v>0</v>
      </c>
      <c r="F122" s="114"/>
      <c r="G122" s="105">
        <v>0</v>
      </c>
      <c r="H122" s="105">
        <v>0</v>
      </c>
      <c r="I122" s="106">
        <f t="shared" ref="I122:I125" si="231">G122+H122</f>
        <v>0</v>
      </c>
      <c r="J122" s="105">
        <v>0</v>
      </c>
      <c r="K122" s="105">
        <v>0</v>
      </c>
      <c r="L122" s="106">
        <f t="shared" ref="L122:L125" si="232">J122+K122</f>
        <v>0</v>
      </c>
    </row>
    <row r="123" spans="1:12" ht="15" x14ac:dyDescent="0.25">
      <c r="B123" s="105" t="s">
        <v>353</v>
      </c>
      <c r="C123" s="84">
        <f t="shared" si="228"/>
        <v>0</v>
      </c>
      <c r="D123" s="84">
        <f t="shared" si="229"/>
        <v>0</v>
      </c>
      <c r="E123" s="106">
        <f t="shared" si="230"/>
        <v>0</v>
      </c>
      <c r="F123" s="114"/>
      <c r="G123" s="105">
        <v>0</v>
      </c>
      <c r="H123" s="105">
        <v>0</v>
      </c>
      <c r="I123" s="106">
        <f t="shared" si="231"/>
        <v>0</v>
      </c>
      <c r="J123" s="105">
        <v>0</v>
      </c>
      <c r="K123" s="105">
        <v>0</v>
      </c>
      <c r="L123" s="106">
        <f t="shared" si="232"/>
        <v>0</v>
      </c>
    </row>
    <row r="124" spans="1:12" ht="15" x14ac:dyDescent="0.25">
      <c r="B124" s="105" t="s">
        <v>353</v>
      </c>
      <c r="C124" s="84">
        <f t="shared" si="228"/>
        <v>0</v>
      </c>
      <c r="D124" s="84">
        <f t="shared" si="229"/>
        <v>0</v>
      </c>
      <c r="E124" s="106">
        <f t="shared" si="230"/>
        <v>0</v>
      </c>
      <c r="F124" s="114"/>
      <c r="G124" s="105">
        <v>0</v>
      </c>
      <c r="H124" s="105">
        <v>0</v>
      </c>
      <c r="I124" s="106">
        <f t="shared" si="231"/>
        <v>0</v>
      </c>
      <c r="J124" s="105">
        <v>0</v>
      </c>
      <c r="K124" s="105">
        <v>0</v>
      </c>
      <c r="L124" s="106">
        <f t="shared" si="232"/>
        <v>0</v>
      </c>
    </row>
    <row r="125" spans="1:12" ht="15" x14ac:dyDescent="0.25">
      <c r="B125" s="105" t="s">
        <v>353</v>
      </c>
      <c r="C125" s="84">
        <f t="shared" si="228"/>
        <v>0</v>
      </c>
      <c r="D125" s="84">
        <f t="shared" si="229"/>
        <v>0</v>
      </c>
      <c r="E125" s="106">
        <f t="shared" si="230"/>
        <v>0</v>
      </c>
      <c r="F125" s="114"/>
      <c r="G125" s="105">
        <v>0</v>
      </c>
      <c r="H125" s="105">
        <v>0</v>
      </c>
      <c r="I125" s="106">
        <f t="shared" si="231"/>
        <v>0</v>
      </c>
      <c r="J125" s="105">
        <v>0</v>
      </c>
      <c r="K125" s="105">
        <v>0</v>
      </c>
      <c r="L125" s="106">
        <f t="shared" si="232"/>
        <v>0</v>
      </c>
    </row>
    <row r="126" spans="1:12" x14ac:dyDescent="0.2">
      <c r="B126" s="86"/>
      <c r="G126" s="110"/>
      <c r="H126" s="110"/>
      <c r="I126" s="110"/>
      <c r="J126" s="110"/>
      <c r="K126" s="110"/>
      <c r="L126" s="110"/>
    </row>
    <row r="127" spans="1:12" x14ac:dyDescent="0.2">
      <c r="B127" s="86"/>
      <c r="G127" s="110"/>
      <c r="H127" s="110"/>
      <c r="I127" s="110"/>
      <c r="J127" s="110"/>
      <c r="K127" s="110"/>
      <c r="L127" s="110"/>
    </row>
    <row r="128" spans="1:12" x14ac:dyDescent="0.2">
      <c r="B128" s="86"/>
      <c r="G128" s="110"/>
      <c r="H128" s="110"/>
      <c r="I128" s="110"/>
      <c r="J128" s="110"/>
      <c r="K128" s="110"/>
      <c r="L128" s="110"/>
    </row>
    <row r="129" spans="2:12" x14ac:dyDescent="0.2">
      <c r="B129" s="86"/>
      <c r="G129" s="110"/>
      <c r="H129" s="110"/>
      <c r="I129" s="110"/>
      <c r="J129" s="110"/>
      <c r="K129" s="110"/>
      <c r="L129" s="110"/>
    </row>
    <row r="130" spans="2:12" x14ac:dyDescent="0.2">
      <c r="B130" s="86"/>
      <c r="G130" s="110"/>
      <c r="H130" s="110"/>
      <c r="I130" s="110"/>
      <c r="J130" s="110"/>
      <c r="K130" s="110"/>
      <c r="L130" s="110"/>
    </row>
    <row r="131" spans="2:12" x14ac:dyDescent="0.2">
      <c r="B131" s="86"/>
      <c r="G131" s="110"/>
      <c r="H131" s="110"/>
      <c r="I131" s="110"/>
      <c r="J131" s="110"/>
      <c r="K131" s="110"/>
      <c r="L131" s="110"/>
    </row>
    <row r="132" spans="2:12" x14ac:dyDescent="0.2">
      <c r="B132" s="86"/>
      <c r="G132" s="110"/>
      <c r="H132" s="110"/>
      <c r="I132" s="110"/>
      <c r="J132" s="110"/>
      <c r="K132" s="110"/>
      <c r="L132" s="110"/>
    </row>
    <row r="133" spans="2:12" x14ac:dyDescent="0.2">
      <c r="B133" s="86"/>
      <c r="G133" s="110"/>
      <c r="H133" s="110"/>
      <c r="I133" s="110"/>
      <c r="J133" s="110"/>
      <c r="K133" s="110"/>
      <c r="L133" s="110"/>
    </row>
    <row r="134" spans="2:12" x14ac:dyDescent="0.2">
      <c r="B134" s="86"/>
      <c r="G134" s="110"/>
      <c r="H134" s="110"/>
      <c r="I134" s="110"/>
      <c r="J134" s="110"/>
      <c r="K134" s="110"/>
      <c r="L134" s="110"/>
    </row>
    <row r="135" spans="2:12" x14ac:dyDescent="0.2">
      <c r="B135" s="86"/>
      <c r="G135" s="110"/>
      <c r="H135" s="110"/>
      <c r="I135" s="110"/>
      <c r="J135" s="110"/>
      <c r="K135" s="110"/>
      <c r="L135" s="110"/>
    </row>
    <row r="136" spans="2:12" x14ac:dyDescent="0.2">
      <c r="B136" s="86"/>
      <c r="G136" s="110"/>
      <c r="H136" s="110"/>
      <c r="I136" s="110"/>
      <c r="J136" s="110"/>
      <c r="K136" s="110"/>
      <c r="L136" s="110"/>
    </row>
    <row r="137" spans="2:12" x14ac:dyDescent="0.2">
      <c r="B137" s="86"/>
      <c r="G137" s="110"/>
      <c r="H137" s="110"/>
      <c r="I137" s="110"/>
      <c r="J137" s="110"/>
      <c r="K137" s="110"/>
      <c r="L137" s="110"/>
    </row>
    <row r="138" spans="2:12" x14ac:dyDescent="0.2">
      <c r="B138" s="86"/>
      <c r="G138" s="110"/>
      <c r="H138" s="110"/>
      <c r="I138" s="110"/>
      <c r="J138" s="110"/>
      <c r="K138" s="110"/>
      <c r="L138" s="110"/>
    </row>
    <row r="139" spans="2:12" x14ac:dyDescent="0.2">
      <c r="B139" s="86"/>
      <c r="G139" s="110"/>
      <c r="H139" s="110"/>
      <c r="I139" s="110"/>
      <c r="J139" s="110"/>
      <c r="K139" s="110"/>
      <c r="L139" s="110"/>
    </row>
    <row r="140" spans="2:12" x14ac:dyDescent="0.2">
      <c r="B140" s="86"/>
      <c r="G140" s="110"/>
      <c r="H140" s="110"/>
      <c r="I140" s="110"/>
      <c r="J140" s="110"/>
      <c r="K140" s="110"/>
      <c r="L140" s="110"/>
    </row>
    <row r="141" spans="2:12" x14ac:dyDescent="0.2">
      <c r="B141" s="86"/>
      <c r="G141" s="110"/>
      <c r="H141" s="110"/>
      <c r="I141" s="110"/>
      <c r="J141" s="110"/>
      <c r="K141" s="110"/>
      <c r="L141" s="110"/>
    </row>
    <row r="142" spans="2:12" x14ac:dyDescent="0.2">
      <c r="B142" s="86"/>
      <c r="G142" s="110"/>
      <c r="H142" s="110"/>
      <c r="I142" s="110"/>
      <c r="J142" s="110"/>
      <c r="K142" s="110"/>
      <c r="L142" s="110"/>
    </row>
    <row r="143" spans="2:12" x14ac:dyDescent="0.2">
      <c r="B143" s="86"/>
      <c r="G143" s="110"/>
      <c r="H143" s="110"/>
      <c r="I143" s="110"/>
      <c r="J143" s="110"/>
      <c r="K143" s="110"/>
      <c r="L143" s="110"/>
    </row>
    <row r="144" spans="2:12" x14ac:dyDescent="0.2">
      <c r="B144" s="86"/>
      <c r="G144" s="110"/>
      <c r="H144" s="110"/>
      <c r="I144" s="110"/>
      <c r="J144" s="110"/>
      <c r="K144" s="110"/>
      <c r="L144" s="110"/>
    </row>
    <row r="145" spans="2:12" x14ac:dyDescent="0.2">
      <c r="B145" s="86"/>
      <c r="G145" s="110"/>
      <c r="H145" s="110"/>
      <c r="I145" s="110"/>
      <c r="J145" s="110"/>
      <c r="K145" s="110"/>
      <c r="L145" s="110"/>
    </row>
    <row r="146" spans="2:12" x14ac:dyDescent="0.2">
      <c r="B146" s="86"/>
      <c r="G146" s="110"/>
      <c r="H146" s="110"/>
      <c r="I146" s="110"/>
      <c r="J146" s="110"/>
      <c r="K146" s="110"/>
      <c r="L146" s="110"/>
    </row>
    <row r="147" spans="2:12" x14ac:dyDescent="0.2">
      <c r="B147" s="86"/>
    </row>
    <row r="148" spans="2:12" x14ac:dyDescent="0.2">
      <c r="B148" s="86"/>
    </row>
    <row r="149" spans="2:12" x14ac:dyDescent="0.2">
      <c r="B149" s="86"/>
    </row>
    <row r="150" spans="2:12" x14ac:dyDescent="0.2">
      <c r="B150" s="86"/>
    </row>
    <row r="151" spans="2:12" x14ac:dyDescent="0.2">
      <c r="B151" s="86"/>
    </row>
    <row r="152" spans="2:12" x14ac:dyDescent="0.2">
      <c r="B152" s="86"/>
    </row>
    <row r="153" spans="2:12" x14ac:dyDescent="0.2">
      <c r="B153" s="86"/>
    </row>
    <row r="154" spans="2:12" x14ac:dyDescent="0.2">
      <c r="B154" s="86"/>
    </row>
    <row r="155" spans="2:12" x14ac:dyDescent="0.2">
      <c r="B155" s="86"/>
    </row>
    <row r="156" spans="2:12" x14ac:dyDescent="0.2">
      <c r="B156" s="86"/>
    </row>
    <row r="157" spans="2:12" x14ac:dyDescent="0.2">
      <c r="B157" s="86"/>
    </row>
    <row r="158" spans="2:12" x14ac:dyDescent="0.2">
      <c r="B158" s="86"/>
    </row>
    <row r="159" spans="2:12" x14ac:dyDescent="0.2">
      <c r="B159" s="86"/>
    </row>
    <row r="160" spans="2:12" x14ac:dyDescent="0.2">
      <c r="B160" s="86"/>
    </row>
    <row r="161" spans="2:2" x14ac:dyDescent="0.2">
      <c r="B161" s="86"/>
    </row>
    <row r="162" spans="2:2" x14ac:dyDescent="0.2">
      <c r="B162" s="86"/>
    </row>
    <row r="163" spans="2:2" x14ac:dyDescent="0.2">
      <c r="B163" s="86"/>
    </row>
    <row r="164" spans="2:2" x14ac:dyDescent="0.2">
      <c r="B164" s="86"/>
    </row>
    <row r="165" spans="2:2" x14ac:dyDescent="0.2">
      <c r="B165" s="86"/>
    </row>
    <row r="166" spans="2:2" x14ac:dyDescent="0.2">
      <c r="B166" s="86"/>
    </row>
    <row r="167" spans="2:2" x14ac:dyDescent="0.2">
      <c r="B167" s="86"/>
    </row>
    <row r="168" spans="2:2" x14ac:dyDescent="0.2">
      <c r="B168" s="86"/>
    </row>
    <row r="169" spans="2:2" x14ac:dyDescent="0.2">
      <c r="B169" s="86"/>
    </row>
    <row r="170" spans="2:2" x14ac:dyDescent="0.2">
      <c r="B170" s="86"/>
    </row>
    <row r="171" spans="2:2" x14ac:dyDescent="0.2">
      <c r="B171" s="86"/>
    </row>
    <row r="172" spans="2:2" x14ac:dyDescent="0.2">
      <c r="B172" s="86"/>
    </row>
    <row r="173" spans="2:2" x14ac:dyDescent="0.2">
      <c r="B173" s="86"/>
    </row>
    <row r="174" spans="2:2" x14ac:dyDescent="0.2">
      <c r="B174" s="86"/>
    </row>
    <row r="175" spans="2:2" x14ac:dyDescent="0.2">
      <c r="B175" s="86"/>
    </row>
    <row r="176" spans="2:2" x14ac:dyDescent="0.2">
      <c r="B176" s="86"/>
    </row>
    <row r="177" spans="2:2" x14ac:dyDescent="0.2">
      <c r="B177" s="86"/>
    </row>
    <row r="178" spans="2:2" x14ac:dyDescent="0.2">
      <c r="B178" s="86"/>
    </row>
    <row r="179" spans="2:2" x14ac:dyDescent="0.2">
      <c r="B179" s="86"/>
    </row>
    <row r="180" spans="2:2" x14ac:dyDescent="0.2">
      <c r="B180" s="86"/>
    </row>
    <row r="181" spans="2:2" x14ac:dyDescent="0.2">
      <c r="B181" s="86"/>
    </row>
    <row r="182" spans="2:2" x14ac:dyDescent="0.2">
      <c r="B182" s="86"/>
    </row>
    <row r="183" spans="2:2" x14ac:dyDescent="0.2">
      <c r="B183" s="86"/>
    </row>
    <row r="184" spans="2:2" x14ac:dyDescent="0.2">
      <c r="B184" s="86"/>
    </row>
    <row r="185" spans="2:2" x14ac:dyDescent="0.2">
      <c r="B185" s="86"/>
    </row>
    <row r="186" spans="2:2" x14ac:dyDescent="0.2">
      <c r="B186" s="86"/>
    </row>
    <row r="187" spans="2:2" x14ac:dyDescent="0.2">
      <c r="B187" s="86"/>
    </row>
    <row r="188" spans="2:2" x14ac:dyDescent="0.2">
      <c r="B188" s="86"/>
    </row>
  </sheetData>
  <mergeCells count="25">
    <mergeCell ref="A89:E89"/>
    <mergeCell ref="A92:B92"/>
    <mergeCell ref="A93:B93"/>
    <mergeCell ref="A87:B87"/>
    <mergeCell ref="A88:B88"/>
    <mergeCell ref="A1:E1"/>
    <mergeCell ref="A2:E2"/>
    <mergeCell ref="A3:E3"/>
    <mergeCell ref="A64:E64"/>
    <mergeCell ref="A4:E4"/>
    <mergeCell ref="A5:A6"/>
    <mergeCell ref="B5:B6"/>
    <mergeCell ref="A8:E8"/>
    <mergeCell ref="A13:B13"/>
    <mergeCell ref="A14:E14"/>
    <mergeCell ref="A16:B16"/>
    <mergeCell ref="A17:E17"/>
    <mergeCell ref="A41:B41"/>
    <mergeCell ref="A86:B86"/>
    <mergeCell ref="A42:E42"/>
    <mergeCell ref="A79:E79"/>
    <mergeCell ref="A78:B78"/>
    <mergeCell ref="A82:B82"/>
    <mergeCell ref="A61:B61"/>
    <mergeCell ref="A83:E83"/>
  </mergeCells>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0"/>
  <dimension ref="A1:O65"/>
  <sheetViews>
    <sheetView showGridLines="0" zoomScaleNormal="100" workbookViewId="0">
      <selection activeCell="M14" sqref="M14"/>
    </sheetView>
  </sheetViews>
  <sheetFormatPr defaultColWidth="9.140625" defaultRowHeight="12" x14ac:dyDescent="0.2"/>
  <cols>
    <col min="1" max="1" width="6.7109375" style="67" customWidth="1"/>
    <col min="2" max="2" width="41.5703125" style="65" customWidth="1"/>
    <col min="3" max="3" width="12.7109375" style="66" customWidth="1"/>
    <col min="4" max="4" width="11.28515625" style="66" customWidth="1"/>
    <col min="5" max="9" width="12.7109375" style="66" customWidth="1"/>
    <col min="10" max="10" width="11.42578125" style="52" customWidth="1"/>
    <col min="11" max="11" width="28.7109375" style="326" customWidth="1"/>
    <col min="12" max="12" width="14" style="52" customWidth="1"/>
    <col min="13" max="16384" width="9.140625" style="52"/>
  </cols>
  <sheetData>
    <row r="1" spans="1:12" x14ac:dyDescent="0.2">
      <c r="A1" s="544" t="s">
        <v>665</v>
      </c>
      <c r="B1" s="544"/>
      <c r="C1" s="544"/>
      <c r="D1" s="544"/>
      <c r="E1" s="544"/>
      <c r="F1" s="544"/>
      <c r="G1" s="544"/>
      <c r="H1" s="544"/>
      <c r="I1" s="544"/>
    </row>
    <row r="2" spans="1:12" x14ac:dyDescent="0.2">
      <c r="A2" s="53"/>
      <c r="B2" s="54"/>
      <c r="C2" s="55"/>
      <c r="D2" s="55"/>
      <c r="E2" s="55"/>
      <c r="F2" s="55"/>
      <c r="G2" s="55"/>
      <c r="H2" s="55"/>
      <c r="I2" s="55"/>
    </row>
    <row r="3" spans="1:12" x14ac:dyDescent="0.2">
      <c r="A3" s="554" t="s">
        <v>6</v>
      </c>
      <c r="B3" s="552" t="s">
        <v>7</v>
      </c>
      <c r="C3" s="545" t="s">
        <v>8</v>
      </c>
      <c r="D3" s="545"/>
      <c r="E3" s="550" t="s">
        <v>46</v>
      </c>
      <c r="F3" s="545" t="s">
        <v>9</v>
      </c>
      <c r="G3" s="545"/>
      <c r="H3" s="550" t="s">
        <v>47</v>
      </c>
      <c r="I3" s="550" t="s">
        <v>4</v>
      </c>
      <c r="J3" s="81"/>
      <c r="K3" s="327"/>
      <c r="L3" s="52" t="s">
        <v>310</v>
      </c>
    </row>
    <row r="4" spans="1:12" ht="96" x14ac:dyDescent="0.2">
      <c r="A4" s="555"/>
      <c r="B4" s="553"/>
      <c r="C4" s="238" t="s">
        <v>71</v>
      </c>
      <c r="D4" s="238" t="s">
        <v>72</v>
      </c>
      <c r="E4" s="551"/>
      <c r="F4" s="238" t="s">
        <v>73</v>
      </c>
      <c r="G4" s="238" t="s">
        <v>74</v>
      </c>
      <c r="H4" s="551"/>
      <c r="I4" s="551"/>
      <c r="J4" s="238" t="s">
        <v>153</v>
      </c>
      <c r="K4" s="328" t="s">
        <v>154</v>
      </c>
    </row>
    <row r="5" spans="1:12" x14ac:dyDescent="0.2">
      <c r="A5" s="56" t="s">
        <v>34</v>
      </c>
      <c r="B5" s="546" t="s">
        <v>121</v>
      </c>
      <c r="C5" s="547"/>
      <c r="D5" s="547"/>
      <c r="E5" s="547"/>
      <c r="F5" s="547"/>
      <c r="G5" s="547"/>
      <c r="H5" s="547"/>
      <c r="I5" s="547"/>
      <c r="J5" s="82"/>
      <c r="K5" s="329"/>
    </row>
    <row r="6" spans="1:12" ht="33.75" customHeight="1" x14ac:dyDescent="0.2">
      <c r="A6" s="56" t="s">
        <v>115</v>
      </c>
      <c r="B6" s="57" t="str">
        <f>'4- Calcule buget'!B9</f>
        <v>Obţinerea terenului</v>
      </c>
      <c r="C6" s="58">
        <f>'4- Calcule buget'!G9</f>
        <v>0</v>
      </c>
      <c r="D6" s="58">
        <f>'4- Calcule buget'!H9</f>
        <v>0</v>
      </c>
      <c r="E6" s="58">
        <f>'4- Calcule buget'!I9</f>
        <v>0</v>
      </c>
      <c r="F6" s="58">
        <f>'4- Calcule buget'!J9</f>
        <v>0</v>
      </c>
      <c r="G6" s="58">
        <f>'4- Calcule buget'!K9</f>
        <v>0</v>
      </c>
      <c r="H6" s="58">
        <f>'4- Calcule buget'!L9</f>
        <v>0</v>
      </c>
      <c r="I6" s="58">
        <f>E6+H6</f>
        <v>0</v>
      </c>
      <c r="J6" s="256" t="s">
        <v>356</v>
      </c>
      <c r="K6" s="330" t="s">
        <v>357</v>
      </c>
      <c r="L6" s="123" t="str">
        <f>IF(E6&gt;SUM(C58*10%),"!!! Cheltuiala depaseste 10% din valoarea totala eligibila a proiectului","")</f>
        <v/>
      </c>
    </row>
    <row r="7" spans="1:12" x14ac:dyDescent="0.2">
      <c r="A7" s="56" t="s">
        <v>116</v>
      </c>
      <c r="B7" s="57" t="str">
        <f>'4- Calcule buget'!B10</f>
        <v>Amenajarea terenului</v>
      </c>
      <c r="C7" s="58">
        <f>'4- Calcule buget'!G10</f>
        <v>0</v>
      </c>
      <c r="D7" s="58">
        <f>'4- Calcule buget'!H10</f>
        <v>0</v>
      </c>
      <c r="E7" s="58">
        <f>'4- Calcule buget'!I10</f>
        <v>0</v>
      </c>
      <c r="F7" s="58">
        <f>'4- Calcule buget'!J10</f>
        <v>0</v>
      </c>
      <c r="G7" s="58">
        <f>'4- Calcule buget'!K10</f>
        <v>0</v>
      </c>
      <c r="H7" s="58">
        <f>'4- Calcule buget'!L10</f>
        <v>0</v>
      </c>
      <c r="I7" s="58">
        <f t="shared" ref="I7:I9" si="0">E7+H7</f>
        <v>0</v>
      </c>
      <c r="J7" s="260" t="s">
        <v>359</v>
      </c>
      <c r="K7" s="330" t="s">
        <v>360</v>
      </c>
    </row>
    <row r="8" spans="1:12" ht="41.25" customHeight="1" x14ac:dyDescent="0.2">
      <c r="A8" s="56" t="s">
        <v>117</v>
      </c>
      <c r="B8" s="57" t="str">
        <f>'4- Calcule buget'!B11</f>
        <v>Amenajări pentru protecţia mediului şi aducerea terenului la starea iniţială</v>
      </c>
      <c r="C8" s="58">
        <f>'4- Calcule buget'!G11</f>
        <v>0</v>
      </c>
      <c r="D8" s="58">
        <f>'4- Calcule buget'!H11</f>
        <v>0</v>
      </c>
      <c r="E8" s="58">
        <f>'4- Calcule buget'!I11</f>
        <v>0</v>
      </c>
      <c r="F8" s="58">
        <f>'4- Calcule buget'!J11</f>
        <v>0</v>
      </c>
      <c r="G8" s="58">
        <f>'4- Calcule buget'!K11</f>
        <v>0</v>
      </c>
      <c r="H8" s="58">
        <f>'4- Calcule buget'!L11</f>
        <v>0</v>
      </c>
      <c r="I8" s="58">
        <f t="shared" si="0"/>
        <v>0</v>
      </c>
      <c r="J8" s="260" t="s">
        <v>359</v>
      </c>
      <c r="K8" s="331" t="s">
        <v>361</v>
      </c>
    </row>
    <row r="9" spans="1:12" ht="33.75" customHeight="1" x14ac:dyDescent="0.2">
      <c r="A9" s="56" t="s">
        <v>119</v>
      </c>
      <c r="B9" s="57" t="str">
        <f>'4- Calcule buget'!B12</f>
        <v>Cheltuieli pentru relocarea/protecţia utilităţilor</v>
      </c>
      <c r="C9" s="58">
        <f>'4- Calcule buget'!G12</f>
        <v>0</v>
      </c>
      <c r="D9" s="58">
        <f>'4- Calcule buget'!H12</f>
        <v>0</v>
      </c>
      <c r="E9" s="58">
        <f>'4- Calcule buget'!I12</f>
        <v>0</v>
      </c>
      <c r="F9" s="58">
        <f>'4- Calcule buget'!J12</f>
        <v>0</v>
      </c>
      <c r="G9" s="58">
        <f>'4- Calcule buget'!K12</f>
        <v>0</v>
      </c>
      <c r="H9" s="58">
        <f>'4- Calcule buget'!L12</f>
        <v>0</v>
      </c>
      <c r="I9" s="58">
        <f t="shared" si="0"/>
        <v>0</v>
      </c>
      <c r="J9" s="260" t="s">
        <v>359</v>
      </c>
      <c r="K9" s="332" t="s">
        <v>363</v>
      </c>
    </row>
    <row r="10" spans="1:12" s="53" customFormat="1" x14ac:dyDescent="0.2">
      <c r="A10" s="70"/>
      <c r="B10" s="71" t="s">
        <v>13</v>
      </c>
      <c r="C10" s="72">
        <f>SUM(C6:C9)</f>
        <v>0</v>
      </c>
      <c r="D10" s="72">
        <f t="shared" ref="D10:I10" si="1">SUM(D6:D9)</f>
        <v>0</v>
      </c>
      <c r="E10" s="72">
        <f t="shared" si="1"/>
        <v>0</v>
      </c>
      <c r="F10" s="72">
        <f t="shared" si="1"/>
        <v>0</v>
      </c>
      <c r="G10" s="72">
        <f t="shared" si="1"/>
        <v>0</v>
      </c>
      <c r="H10" s="72">
        <f t="shared" si="1"/>
        <v>0</v>
      </c>
      <c r="I10" s="72">
        <f t="shared" si="1"/>
        <v>0</v>
      </c>
      <c r="J10" s="259"/>
      <c r="K10" s="333"/>
    </row>
    <row r="11" spans="1:12" ht="15.75" customHeight="1" x14ac:dyDescent="0.2">
      <c r="A11" s="56" t="s">
        <v>35</v>
      </c>
      <c r="B11" s="548" t="s">
        <v>364</v>
      </c>
      <c r="C11" s="549"/>
      <c r="D11" s="549"/>
      <c r="E11" s="549"/>
      <c r="F11" s="549"/>
      <c r="G11" s="549"/>
      <c r="H11" s="549"/>
      <c r="I11" s="549"/>
      <c r="J11" s="258"/>
      <c r="K11" s="329"/>
    </row>
    <row r="12" spans="1:12" ht="36.75" customHeight="1" x14ac:dyDescent="0.2">
      <c r="A12" s="59" t="s">
        <v>14</v>
      </c>
      <c r="B12" s="51" t="str">
        <f>'4- Calcule buget'!B15</f>
        <v>Cheltuieli pentru asigurarea utilităţilor necesare obiectivului de investiţii</v>
      </c>
      <c r="C12" s="58">
        <f>'4- Calcule buget'!G15</f>
        <v>0</v>
      </c>
      <c r="D12" s="58">
        <f>'4- Calcule buget'!H15</f>
        <v>0</v>
      </c>
      <c r="E12" s="58">
        <f>C12+D12</f>
        <v>0</v>
      </c>
      <c r="F12" s="58">
        <f>'4- Calcule buget'!J15</f>
        <v>0</v>
      </c>
      <c r="G12" s="58">
        <f>'4- Calcule buget'!K15</f>
        <v>0</v>
      </c>
      <c r="H12" s="58">
        <f>F12+G12</f>
        <v>0</v>
      </c>
      <c r="I12" s="58">
        <f>E12+H12</f>
        <v>0</v>
      </c>
      <c r="J12" s="260" t="s">
        <v>359</v>
      </c>
      <c r="K12" s="331" t="s">
        <v>366</v>
      </c>
    </row>
    <row r="13" spans="1:12" s="53" customFormat="1" ht="14.25" customHeight="1" x14ac:dyDescent="0.2">
      <c r="A13" s="70"/>
      <c r="B13" s="71" t="s">
        <v>15</v>
      </c>
      <c r="C13" s="72">
        <f>SUM(C12:C12)</f>
        <v>0</v>
      </c>
      <c r="D13" s="72">
        <f>SUM(D12:D12)</f>
        <v>0</v>
      </c>
      <c r="E13" s="72">
        <f>C13+D13</f>
        <v>0</v>
      </c>
      <c r="F13" s="72">
        <f>SUM(F12:F12)</f>
        <v>0</v>
      </c>
      <c r="G13" s="72">
        <f>SUM(G12:G12)</f>
        <v>0</v>
      </c>
      <c r="H13" s="72">
        <f>F13+G13</f>
        <v>0</v>
      </c>
      <c r="I13" s="72">
        <f>E13+H13</f>
        <v>0</v>
      </c>
      <c r="J13" s="259"/>
      <c r="K13" s="333"/>
    </row>
    <row r="14" spans="1:12" x14ac:dyDescent="0.2">
      <c r="A14" s="56" t="s">
        <v>36</v>
      </c>
      <c r="B14" s="548" t="s">
        <v>37</v>
      </c>
      <c r="C14" s="549"/>
      <c r="D14" s="549"/>
      <c r="E14" s="549"/>
      <c r="F14" s="549"/>
      <c r="G14" s="549"/>
      <c r="H14" s="549"/>
      <c r="I14" s="549"/>
      <c r="J14" s="258"/>
      <c r="K14" s="329"/>
    </row>
    <row r="15" spans="1:12" ht="33.75" x14ac:dyDescent="0.2">
      <c r="A15" s="87" t="str">
        <f>'4- Calcule buget'!A18</f>
        <v>3.1.</v>
      </c>
      <c r="B15" s="51" t="str">
        <f>'4- Calcule buget'!B19</f>
        <v xml:space="preserve"> Studii de teren</v>
      </c>
      <c r="C15" s="58">
        <f>'4- Calcule buget'!G18</f>
        <v>0</v>
      </c>
      <c r="D15" s="58">
        <f>'4- Calcule buget'!H18</f>
        <v>0</v>
      </c>
      <c r="E15" s="58">
        <f>'4- Calcule buget'!I18</f>
        <v>0</v>
      </c>
      <c r="F15" s="58">
        <f>'4- Calcule buget'!J18</f>
        <v>0</v>
      </c>
      <c r="G15" s="58">
        <f>'4- Calcule buget'!K18</f>
        <v>0</v>
      </c>
      <c r="H15" s="58">
        <f>'4- Calcule buget'!L18</f>
        <v>0</v>
      </c>
      <c r="I15" s="58">
        <f t="shared" ref="I15:I22" si="2">E15+H15</f>
        <v>0</v>
      </c>
      <c r="J15" s="262" t="s">
        <v>372</v>
      </c>
      <c r="K15" s="331" t="s">
        <v>385</v>
      </c>
    </row>
    <row r="16" spans="1:12" ht="37.5" customHeight="1" x14ac:dyDescent="0.2">
      <c r="A16" s="87" t="str">
        <f>'4- Calcule buget'!A22</f>
        <v xml:space="preserve">3.2. </v>
      </c>
      <c r="B16" s="51" t="str">
        <f>'4- Calcule buget'!B22</f>
        <v>Documentaţii-suport şi cheltuieli pentru obţinerea de avize, acorduri şi autorizaţii</v>
      </c>
      <c r="C16" s="58">
        <f>'4- Calcule buget'!G22</f>
        <v>0</v>
      </c>
      <c r="D16" s="58">
        <f>'4- Calcule buget'!H22</f>
        <v>0</v>
      </c>
      <c r="E16" s="58">
        <f>'4- Calcule buget'!I22</f>
        <v>0</v>
      </c>
      <c r="F16" s="58">
        <f>'4- Calcule buget'!J22</f>
        <v>0</v>
      </c>
      <c r="G16" s="58">
        <f>'4- Calcule buget'!K22</f>
        <v>0</v>
      </c>
      <c r="H16" s="58">
        <f>'4- Calcule buget'!L22</f>
        <v>0</v>
      </c>
      <c r="I16" s="58">
        <f t="shared" si="2"/>
        <v>0</v>
      </c>
      <c r="J16" s="262" t="s">
        <v>372</v>
      </c>
      <c r="K16" s="331" t="s">
        <v>377</v>
      </c>
    </row>
    <row r="17" spans="1:12" ht="16.5" customHeight="1" x14ac:dyDescent="0.2">
      <c r="A17" s="87" t="str">
        <f>'4- Calcule buget'!A23</f>
        <v xml:space="preserve">3.3. </v>
      </c>
      <c r="B17" s="51" t="str">
        <f>'4- Calcule buget'!B23</f>
        <v>Expertizare tehnică</v>
      </c>
      <c r="C17" s="58">
        <f>'4- Calcule buget'!G23</f>
        <v>0</v>
      </c>
      <c r="D17" s="58">
        <f>'4- Calcule buget'!H23</f>
        <v>0</v>
      </c>
      <c r="E17" s="58">
        <f>'4- Calcule buget'!I23</f>
        <v>0</v>
      </c>
      <c r="F17" s="58">
        <f>'4- Calcule buget'!J23</f>
        <v>0</v>
      </c>
      <c r="G17" s="58">
        <f>'4- Calcule buget'!K23</f>
        <v>0</v>
      </c>
      <c r="H17" s="58">
        <f>'4- Calcule buget'!L23</f>
        <v>0</v>
      </c>
      <c r="I17" s="58">
        <f t="shared" ref="I17" si="3">E17+H17</f>
        <v>0</v>
      </c>
      <c r="J17" s="262" t="s">
        <v>372</v>
      </c>
      <c r="K17" s="331" t="s">
        <v>381</v>
      </c>
    </row>
    <row r="18" spans="1:12" ht="29.25" customHeight="1" x14ac:dyDescent="0.2">
      <c r="A18" s="87" t="s">
        <v>508</v>
      </c>
      <c r="B18" s="51" t="s">
        <v>509</v>
      </c>
      <c r="C18" s="58">
        <f>'4- Calcule buget'!G24</f>
        <v>0</v>
      </c>
      <c r="D18" s="58">
        <f>'4- Calcule buget'!H24</f>
        <v>0</v>
      </c>
      <c r="E18" s="58">
        <f>'4- Calcule buget'!I24</f>
        <v>0</v>
      </c>
      <c r="F18" s="58">
        <f>'4- Calcule buget'!J24</f>
        <v>0</v>
      </c>
      <c r="G18" s="58">
        <f>'4- Calcule buget'!K24</f>
        <v>0</v>
      </c>
      <c r="H18" s="58">
        <f>'4- Calcule buget'!L24</f>
        <v>0</v>
      </c>
      <c r="I18" s="58">
        <f>E18+H18</f>
        <v>0</v>
      </c>
      <c r="J18" s="262" t="s">
        <v>372</v>
      </c>
      <c r="K18" s="331" t="s">
        <v>510</v>
      </c>
    </row>
    <row r="19" spans="1:12" ht="112.5" x14ac:dyDescent="0.2">
      <c r="A19" s="87" t="str">
        <f>'4- Calcule buget'!A25</f>
        <v>3.5.</v>
      </c>
      <c r="B19" s="87" t="str">
        <f>'4- Calcule buget'!B25</f>
        <v>Proiectare</v>
      </c>
      <c r="C19" s="58">
        <f>'4- Calcule buget'!G25</f>
        <v>0</v>
      </c>
      <c r="D19" s="58">
        <f>'4- Calcule buget'!H25</f>
        <v>0</v>
      </c>
      <c r="E19" s="58">
        <f>'4- Calcule buget'!I25</f>
        <v>0</v>
      </c>
      <c r="F19" s="58">
        <f>'4- Calcule buget'!J25</f>
        <v>0</v>
      </c>
      <c r="G19" s="58">
        <f>'4- Calcule buget'!K25</f>
        <v>0</v>
      </c>
      <c r="H19" s="58">
        <f>'4- Calcule buget'!L25</f>
        <v>0</v>
      </c>
      <c r="I19" s="58">
        <f>E19+H19</f>
        <v>0</v>
      </c>
      <c r="J19" s="262" t="s">
        <v>372</v>
      </c>
      <c r="K19" s="331" t="s">
        <v>388</v>
      </c>
    </row>
    <row r="20" spans="1:12" ht="22.5" customHeight="1" x14ac:dyDescent="0.2">
      <c r="A20" s="87" t="str">
        <f>'4- Calcule buget'!A30</f>
        <v xml:space="preserve">3.6. </v>
      </c>
      <c r="B20" s="87" t="str">
        <f>'4- Calcule buget'!B30</f>
        <v>Organizarea procedurilor de achiziţie</v>
      </c>
      <c r="C20" s="58">
        <f>'4- Calcule buget'!G30</f>
        <v>0</v>
      </c>
      <c r="D20" s="58">
        <f>'4- Calcule buget'!H30</f>
        <v>0</v>
      </c>
      <c r="E20" s="58">
        <f>'4- Calcule buget'!I30</f>
        <v>0</v>
      </c>
      <c r="F20" s="58">
        <f>'4- Calcule buget'!J30</f>
        <v>0</v>
      </c>
      <c r="G20" s="58">
        <f>'4- Calcule buget'!K30</f>
        <v>0</v>
      </c>
      <c r="H20" s="58">
        <f>'4- Calcule buget'!L30</f>
        <v>0</v>
      </c>
      <c r="I20" s="58">
        <f t="shared" ref="I20" si="4">E20+H20</f>
        <v>0</v>
      </c>
      <c r="J20" s="262" t="s">
        <v>372</v>
      </c>
      <c r="K20" s="331" t="s">
        <v>392</v>
      </c>
    </row>
    <row r="21" spans="1:12" ht="22.5" x14ac:dyDescent="0.2">
      <c r="A21" s="87" t="str">
        <f>'4- Calcule buget'!A31</f>
        <v>3.7.</v>
      </c>
      <c r="B21" s="87" t="str">
        <f>'4- Calcule buget'!B31</f>
        <v>Consultanţă</v>
      </c>
      <c r="C21" s="58">
        <f>'4- Calcule buget'!G31</f>
        <v>0</v>
      </c>
      <c r="D21" s="58">
        <f>'4- Calcule buget'!H31</f>
        <v>0</v>
      </c>
      <c r="E21" s="58">
        <f>'4- Calcule buget'!I31</f>
        <v>0</v>
      </c>
      <c r="F21" s="58">
        <f>'4- Calcule buget'!J31</f>
        <v>0</v>
      </c>
      <c r="G21" s="58">
        <f>'4- Calcule buget'!K31</f>
        <v>0</v>
      </c>
      <c r="H21" s="58">
        <f>'4- Calcule buget'!L31</f>
        <v>0</v>
      </c>
      <c r="I21" s="58">
        <f t="shared" si="2"/>
        <v>0</v>
      </c>
      <c r="J21" s="262" t="s">
        <v>372</v>
      </c>
      <c r="K21" s="331" t="s">
        <v>398</v>
      </c>
    </row>
    <row r="22" spans="1:12" ht="59.25" customHeight="1" x14ac:dyDescent="0.2">
      <c r="A22" s="87" t="str">
        <f>'4- Calcule buget'!A35</f>
        <v>3.8.</v>
      </c>
      <c r="B22" s="87" t="str">
        <f>'4- Calcule buget'!B35</f>
        <v>Asistenţă tehnică</v>
      </c>
      <c r="C22" s="58">
        <f>'4- Calcule buget'!G35</f>
        <v>0</v>
      </c>
      <c r="D22" s="58">
        <f>'4- Calcule buget'!H35</f>
        <v>0</v>
      </c>
      <c r="E22" s="58">
        <f>'4- Calcule buget'!I35</f>
        <v>0</v>
      </c>
      <c r="F22" s="58">
        <f>'4- Calcule buget'!J35</f>
        <v>0</v>
      </c>
      <c r="G22" s="58">
        <f>'4- Calcule buget'!K35</f>
        <v>0</v>
      </c>
      <c r="H22" s="58">
        <f>'4- Calcule buget'!L35</f>
        <v>0</v>
      </c>
      <c r="I22" s="58">
        <f t="shared" si="2"/>
        <v>0</v>
      </c>
      <c r="J22" s="262" t="s">
        <v>372</v>
      </c>
      <c r="K22" s="331" t="s">
        <v>529</v>
      </c>
    </row>
    <row r="23" spans="1:12" s="53" customFormat="1" x14ac:dyDescent="0.2">
      <c r="A23" s="70"/>
      <c r="B23" s="71" t="s">
        <v>407</v>
      </c>
      <c r="C23" s="72">
        <f t="shared" ref="C23:I23" si="5">SUM(C15:C22)</f>
        <v>0</v>
      </c>
      <c r="D23" s="72">
        <f t="shared" si="5"/>
        <v>0</v>
      </c>
      <c r="E23" s="72">
        <f t="shared" si="5"/>
        <v>0</v>
      </c>
      <c r="F23" s="72">
        <f t="shared" si="5"/>
        <v>0</v>
      </c>
      <c r="G23" s="72">
        <f t="shared" si="5"/>
        <v>0</v>
      </c>
      <c r="H23" s="72">
        <f t="shared" si="5"/>
        <v>0</v>
      </c>
      <c r="I23" s="72">
        <f t="shared" si="5"/>
        <v>0</v>
      </c>
      <c r="J23" s="88"/>
      <c r="K23" s="333"/>
      <c r="L23" s="123" t="str">
        <f>IF(E23&gt;SUM(E31*10%),"!!! Cheltuiala depaseste 10% din valoarea cheltuielilor eligibile cap. 4","")</f>
        <v/>
      </c>
    </row>
    <row r="24" spans="1:12" x14ac:dyDescent="0.2">
      <c r="A24" s="56" t="s">
        <v>38</v>
      </c>
      <c r="B24" s="548" t="s">
        <v>39</v>
      </c>
      <c r="C24" s="549"/>
      <c r="D24" s="549"/>
      <c r="E24" s="549"/>
      <c r="F24" s="549"/>
      <c r="G24" s="549"/>
      <c r="H24" s="549"/>
      <c r="I24" s="549"/>
      <c r="J24" s="82"/>
      <c r="K24" s="329"/>
    </row>
    <row r="25" spans="1:12" ht="14.25" customHeight="1" x14ac:dyDescent="0.2">
      <c r="A25" s="87" t="str">
        <f>'4- Calcule buget'!A43</f>
        <v>4.1.</v>
      </c>
      <c r="B25" s="57" t="str">
        <f>'4- Calcule buget'!B43</f>
        <v>Construcţii şi instalaţii din care</v>
      </c>
      <c r="C25" s="58">
        <f>'4- Calcule buget'!G43</f>
        <v>0</v>
      </c>
      <c r="D25" s="58">
        <f>'4- Calcule buget'!H43</f>
        <v>0</v>
      </c>
      <c r="E25" s="58">
        <f>'4- Calcule buget'!I43</f>
        <v>0</v>
      </c>
      <c r="F25" s="58">
        <f>'4- Calcule buget'!J43</f>
        <v>0</v>
      </c>
      <c r="G25" s="58">
        <f>'4- Calcule buget'!K43</f>
        <v>0</v>
      </c>
      <c r="H25" s="58">
        <f>'4- Calcule buget'!L43</f>
        <v>0</v>
      </c>
      <c r="I25" s="58">
        <f t="shared" ref="I25:I29" si="6">E25+H25</f>
        <v>0</v>
      </c>
      <c r="J25" s="260" t="s">
        <v>359</v>
      </c>
      <c r="K25" s="331" t="s">
        <v>408</v>
      </c>
    </row>
    <row r="26" spans="1:12" ht="25.5" customHeight="1" x14ac:dyDescent="0.2">
      <c r="A26" s="87" t="s">
        <v>118</v>
      </c>
      <c r="B26" s="57" t="str">
        <f>'4- Calcule buget'!B46</f>
        <v>Montaj utilaje echipamente tehnologice şi funcţionale din care</v>
      </c>
      <c r="C26" s="58">
        <f>'4- Calcule buget'!G46</f>
        <v>0</v>
      </c>
      <c r="D26" s="58">
        <f>'4- Calcule buget'!H46</f>
        <v>0</v>
      </c>
      <c r="E26" s="58">
        <f>'4- Calcule buget'!I46</f>
        <v>0</v>
      </c>
      <c r="F26" s="58">
        <f>'4- Calcule buget'!J46</f>
        <v>0</v>
      </c>
      <c r="G26" s="58">
        <f>'4- Calcule buget'!K46</f>
        <v>0</v>
      </c>
      <c r="H26" s="58">
        <f>'4- Calcule buget'!L46</f>
        <v>0</v>
      </c>
      <c r="I26" s="58">
        <f t="shared" ref="I26" si="7">E26+H26</f>
        <v>0</v>
      </c>
      <c r="J26" s="260" t="s">
        <v>359</v>
      </c>
      <c r="K26" s="331" t="s">
        <v>409</v>
      </c>
    </row>
    <row r="27" spans="1:12" ht="24" x14ac:dyDescent="0.2">
      <c r="A27" s="87" t="s">
        <v>120</v>
      </c>
      <c r="B27" s="57" t="str">
        <f>'4- Calcule buget'!B49</f>
        <v>Utilaje, echipamente tehnologice şi funcţionale care necesită montaj din care</v>
      </c>
      <c r="C27" s="58">
        <f>'4- Calcule buget'!G49</f>
        <v>0</v>
      </c>
      <c r="D27" s="58">
        <f>'4- Calcule buget'!H49</f>
        <v>0</v>
      </c>
      <c r="E27" s="58">
        <f>'4- Calcule buget'!I49</f>
        <v>0</v>
      </c>
      <c r="F27" s="58">
        <f>'4- Calcule buget'!J49</f>
        <v>0</v>
      </c>
      <c r="G27" s="58">
        <f>'4- Calcule buget'!K49</f>
        <v>0</v>
      </c>
      <c r="H27" s="58">
        <f>'4- Calcule buget'!L49</f>
        <v>0</v>
      </c>
      <c r="I27" s="58">
        <f t="shared" ref="I27" si="8">E27+H27</f>
        <v>0</v>
      </c>
      <c r="J27" s="260" t="s">
        <v>359</v>
      </c>
      <c r="K27" s="334" t="s">
        <v>411</v>
      </c>
    </row>
    <row r="28" spans="1:12" ht="48" x14ac:dyDescent="0.2">
      <c r="A28" s="87" t="s">
        <v>412</v>
      </c>
      <c r="B28" s="57" t="str">
        <f>'4- Calcule buget'!B52</f>
        <v>Utilaje fără montaj şi echipamente de transport din care</v>
      </c>
      <c r="C28" s="58">
        <f>'4- Calcule buget'!G52</f>
        <v>0</v>
      </c>
      <c r="D28" s="58">
        <f>'4- Calcule buget'!H52</f>
        <v>0</v>
      </c>
      <c r="E28" s="58">
        <f>'4- Calcule buget'!I52</f>
        <v>0</v>
      </c>
      <c r="F28" s="58">
        <f>'4- Calcule buget'!J52</f>
        <v>0</v>
      </c>
      <c r="G28" s="58">
        <f>'4- Calcule buget'!K52</f>
        <v>0</v>
      </c>
      <c r="H28" s="58">
        <f>'4- Calcule buget'!L52</f>
        <v>0</v>
      </c>
      <c r="I28" s="58">
        <f t="shared" ref="I28" si="9">E28+H28</f>
        <v>0</v>
      </c>
      <c r="J28" s="256" t="s">
        <v>356</v>
      </c>
      <c r="K28" s="331" t="s">
        <v>413</v>
      </c>
    </row>
    <row r="29" spans="1:12" ht="48" x14ac:dyDescent="0.2">
      <c r="A29" s="87" t="str">
        <f>'4- Calcule buget'!A55</f>
        <v>4.5.</v>
      </c>
      <c r="B29" s="57" t="str">
        <f>'4- Calcule buget'!B55</f>
        <v>Dotări din care</v>
      </c>
      <c r="C29" s="58">
        <f>'4- Calcule buget'!G55</f>
        <v>0</v>
      </c>
      <c r="D29" s="58">
        <f>'4- Calcule buget'!H55</f>
        <v>0</v>
      </c>
      <c r="E29" s="58">
        <f>'4- Calcule buget'!I55</f>
        <v>0</v>
      </c>
      <c r="F29" s="58">
        <f>'4- Calcule buget'!J55</f>
        <v>0</v>
      </c>
      <c r="G29" s="58">
        <f>'4- Calcule buget'!K55</f>
        <v>0</v>
      </c>
      <c r="H29" s="58">
        <f>'4- Calcule buget'!L55</f>
        <v>0</v>
      </c>
      <c r="I29" s="58">
        <f t="shared" si="6"/>
        <v>0</v>
      </c>
      <c r="J29" s="256" t="s">
        <v>356</v>
      </c>
      <c r="K29" s="335" t="s">
        <v>418</v>
      </c>
    </row>
    <row r="30" spans="1:12" ht="46.5" customHeight="1" x14ac:dyDescent="0.2">
      <c r="A30" s="87" t="str">
        <f>'4- Calcule buget'!A58</f>
        <v>4.6.</v>
      </c>
      <c r="B30" s="57" t="str">
        <f>'4- Calcule buget'!B58</f>
        <v>Active necorporale din care</v>
      </c>
      <c r="C30" s="58">
        <f>'4- Calcule buget'!G58</f>
        <v>0</v>
      </c>
      <c r="D30" s="58">
        <f>'4- Calcule buget'!H58</f>
        <v>0</v>
      </c>
      <c r="E30" s="58">
        <f>'4- Calcule buget'!I58</f>
        <v>0</v>
      </c>
      <c r="F30" s="58">
        <f>'4- Calcule buget'!J58</f>
        <v>0</v>
      </c>
      <c r="G30" s="58">
        <f>'4- Calcule buget'!K58</f>
        <v>0</v>
      </c>
      <c r="H30" s="58">
        <f>'4- Calcule buget'!L58</f>
        <v>0</v>
      </c>
      <c r="I30" s="58">
        <f t="shared" ref="I30:I33" si="10">E30+H30</f>
        <v>0</v>
      </c>
      <c r="J30" s="255" t="s">
        <v>423</v>
      </c>
      <c r="K30" s="331" t="s">
        <v>424</v>
      </c>
    </row>
    <row r="31" spans="1:12" s="53" customFormat="1" x14ac:dyDescent="0.2">
      <c r="A31" s="70"/>
      <c r="B31" s="71" t="s">
        <v>16</v>
      </c>
      <c r="C31" s="72">
        <f>SUM(C25:C30)</f>
        <v>0</v>
      </c>
      <c r="D31" s="72">
        <f t="shared" ref="D31:I31" si="11">SUM(D25:D30)</f>
        <v>0</v>
      </c>
      <c r="E31" s="72">
        <f t="shared" si="11"/>
        <v>0</v>
      </c>
      <c r="F31" s="72">
        <f t="shared" si="11"/>
        <v>0</v>
      </c>
      <c r="G31" s="72">
        <f t="shared" si="11"/>
        <v>0</v>
      </c>
      <c r="H31" s="72">
        <f t="shared" si="11"/>
        <v>0</v>
      </c>
      <c r="I31" s="72">
        <f t="shared" si="11"/>
        <v>0</v>
      </c>
      <c r="J31" s="88"/>
      <c r="K31" s="333"/>
    </row>
    <row r="32" spans="1:12" s="53" customFormat="1" x14ac:dyDescent="0.2">
      <c r="A32" s="70"/>
      <c r="B32" s="418" t="s">
        <v>499</v>
      </c>
      <c r="C32" s="419">
        <f t="shared" ref="C32:H32" si="12">C29+C26+C23+C20+C16+C13</f>
        <v>0</v>
      </c>
      <c r="D32" s="419">
        <f t="shared" si="12"/>
        <v>0</v>
      </c>
      <c r="E32" s="419">
        <f t="shared" si="12"/>
        <v>0</v>
      </c>
      <c r="F32" s="419">
        <f t="shared" si="12"/>
        <v>0</v>
      </c>
      <c r="G32" s="419">
        <f t="shared" si="12"/>
        <v>0</v>
      </c>
      <c r="H32" s="419">
        <f t="shared" si="12"/>
        <v>0</v>
      </c>
      <c r="I32" s="420">
        <f>E32+H32</f>
        <v>0</v>
      </c>
      <c r="J32" s="88"/>
      <c r="K32" s="333"/>
    </row>
    <row r="33" spans="1:12" s="53" customFormat="1" x14ac:dyDescent="0.2">
      <c r="A33" s="70"/>
      <c r="B33" s="383" t="s">
        <v>478</v>
      </c>
      <c r="C33" s="382">
        <f>'4- Calcule buget'!G63</f>
        <v>0</v>
      </c>
      <c r="D33" s="382">
        <f>'4- Calcule buget'!H63</f>
        <v>0</v>
      </c>
      <c r="E33" s="382">
        <f>'4- Calcule buget'!I63</f>
        <v>0</v>
      </c>
      <c r="F33" s="382">
        <f>'4- Calcule buget'!J63</f>
        <v>0</v>
      </c>
      <c r="G33" s="382">
        <f>'4- Calcule buget'!K63</f>
        <v>0</v>
      </c>
      <c r="H33" s="382">
        <f>'4- Calcule buget'!L63</f>
        <v>0</v>
      </c>
      <c r="I33" s="382">
        <f t="shared" si="10"/>
        <v>0</v>
      </c>
      <c r="J33" s="88"/>
      <c r="K33" s="333"/>
      <c r="L33" s="123" t="str">
        <f>IF(E33&gt;SUM(C58*15%),"!!! Cheltuiala depaseste 15% din valoarea totala eligibila a proiectului","")</f>
        <v/>
      </c>
    </row>
    <row r="34" spans="1:12" x14ac:dyDescent="0.2">
      <c r="A34" s="56" t="s">
        <v>40</v>
      </c>
      <c r="B34" s="548" t="s">
        <v>41</v>
      </c>
      <c r="C34" s="549"/>
      <c r="D34" s="549"/>
      <c r="E34" s="549"/>
      <c r="F34" s="549"/>
      <c r="G34" s="549"/>
      <c r="H34" s="549"/>
      <c r="I34" s="549"/>
      <c r="J34" s="82"/>
      <c r="K34" s="329"/>
    </row>
    <row r="35" spans="1:12" ht="45" x14ac:dyDescent="0.2">
      <c r="A35" s="87" t="str">
        <f>'4- Calcule buget'!A65</f>
        <v>5.1.</v>
      </c>
      <c r="B35" s="57" t="str">
        <f>'4- Calcule buget'!B65</f>
        <v>Organizare de şantier</v>
      </c>
      <c r="C35" s="58">
        <f>'4- Calcule buget'!G65</f>
        <v>0</v>
      </c>
      <c r="D35" s="58">
        <f>'4- Calcule buget'!H65</f>
        <v>0</v>
      </c>
      <c r="E35" s="58">
        <f>'4- Calcule buget'!I65</f>
        <v>0</v>
      </c>
      <c r="F35" s="58">
        <f>'4- Calcule buget'!J65</f>
        <v>0</v>
      </c>
      <c r="G35" s="58">
        <f>'4- Calcule buget'!K65</f>
        <v>0</v>
      </c>
      <c r="H35" s="58">
        <f>'4- Calcule buget'!L65</f>
        <v>0</v>
      </c>
      <c r="I35" s="58">
        <f t="shared" ref="I35" si="13">E35+H35</f>
        <v>0</v>
      </c>
      <c r="J35" s="260" t="s">
        <v>359</v>
      </c>
      <c r="K35" s="331" t="s">
        <v>429</v>
      </c>
    </row>
    <row r="36" spans="1:12" ht="135" x14ac:dyDescent="0.2">
      <c r="A36" s="87" t="str">
        <f>'4- Calcule buget'!A68</f>
        <v>5.2.</v>
      </c>
      <c r="B36" s="57" t="str">
        <f>'4- Calcule buget'!B68</f>
        <v>Comisioane, cote, taxe, costul creditului</v>
      </c>
      <c r="C36" s="58">
        <f>'4- Calcule buget'!G68</f>
        <v>0</v>
      </c>
      <c r="D36" s="58">
        <f>'4- Calcule buget'!H68</f>
        <v>0</v>
      </c>
      <c r="E36" s="58">
        <f>'4- Calcule buget'!I68</f>
        <v>0</v>
      </c>
      <c r="F36" s="58">
        <f>'4- Calcule buget'!J68</f>
        <v>0</v>
      </c>
      <c r="G36" s="58">
        <f>'4- Calcule buget'!K68</f>
        <v>0</v>
      </c>
      <c r="H36" s="58">
        <f>'4- Calcule buget'!L68</f>
        <v>0</v>
      </c>
      <c r="I36" s="58">
        <f t="shared" ref="I36" si="14">E36+H36</f>
        <v>0</v>
      </c>
      <c r="J36" s="325" t="s">
        <v>439</v>
      </c>
      <c r="K36" s="331" t="s">
        <v>455</v>
      </c>
    </row>
    <row r="37" spans="1:12" ht="24.75" customHeight="1" x14ac:dyDescent="0.2">
      <c r="A37" s="87" t="str">
        <f>'4- Calcule buget'!A74</f>
        <v>5.3.</v>
      </c>
      <c r="B37" s="57" t="str">
        <f>'4- Calcule buget'!B74</f>
        <v>Cheltuieli diverse şi neprevăzute</v>
      </c>
      <c r="C37" s="58">
        <f>'4- Calcule buget'!G74</f>
        <v>0</v>
      </c>
      <c r="D37" s="58">
        <f>'4- Calcule buget'!H74</f>
        <v>0</v>
      </c>
      <c r="E37" s="58">
        <f>'4- Calcule buget'!I74</f>
        <v>0</v>
      </c>
      <c r="F37" s="58">
        <f>'4- Calcule buget'!J74</f>
        <v>0</v>
      </c>
      <c r="G37" s="58">
        <f>'4- Calcule buget'!K74</f>
        <v>0</v>
      </c>
      <c r="H37" s="58">
        <f>'4- Calcule buget'!L74</f>
        <v>0</v>
      </c>
      <c r="I37" s="58">
        <f>E37+H37</f>
        <v>0</v>
      </c>
      <c r="J37" s="325" t="s">
        <v>359</v>
      </c>
      <c r="K37" s="331" t="s">
        <v>442</v>
      </c>
      <c r="L37" s="123" t="str">
        <f>IF(E37&gt;SUM((E31+E7+E8+E9+E13)*10%),"!!! Cheltuiala depaseste 10% din valoarea cheltuielilor eligibile capitolele 1, 2 și 4 ","")</f>
        <v/>
      </c>
    </row>
    <row r="38" spans="1:12" ht="22.5" x14ac:dyDescent="0.2">
      <c r="A38" s="87" t="str">
        <f>'4- Calcule buget'!A75</f>
        <v>5.4.</v>
      </c>
      <c r="B38" s="57" t="str">
        <f>'4- Calcule buget'!B75</f>
        <v>Cheltuieli pentru informare şi publicitate</v>
      </c>
      <c r="C38" s="58">
        <f>'4- Calcule buget'!G75</f>
        <v>0</v>
      </c>
      <c r="D38" s="58">
        <f>'4- Calcule buget'!H75</f>
        <v>0</v>
      </c>
      <c r="E38" s="58">
        <f>'4- Calcule buget'!I75</f>
        <v>0</v>
      </c>
      <c r="F38" s="58">
        <f>'4- Calcule buget'!J75</f>
        <v>0</v>
      </c>
      <c r="G38" s="58">
        <f>'4- Calcule buget'!K75</f>
        <v>0</v>
      </c>
      <c r="H38" s="58">
        <f>'4- Calcule buget'!L75</f>
        <v>0</v>
      </c>
      <c r="I38" s="58">
        <f>E38+H38</f>
        <v>0</v>
      </c>
      <c r="J38" s="257" t="s">
        <v>372</v>
      </c>
      <c r="K38" s="327" t="s">
        <v>447</v>
      </c>
      <c r="L38" s="384" t="str">
        <f>IF(E38&gt;115000,"!!! Cheltuiala depaseste 115000 lei","")</f>
        <v/>
      </c>
    </row>
    <row r="39" spans="1:12" s="53" customFormat="1" x14ac:dyDescent="0.2">
      <c r="A39" s="70"/>
      <c r="B39" s="71" t="s">
        <v>32</v>
      </c>
      <c r="C39" s="72">
        <f>SUM(C35:C37)</f>
        <v>0</v>
      </c>
      <c r="D39" s="72">
        <f>SUM(D35:D37)</f>
        <v>0</v>
      </c>
      <c r="E39" s="72">
        <f>C39+D39</f>
        <v>0</v>
      </c>
      <c r="F39" s="72">
        <f>SUM(F35:F37)</f>
        <v>0</v>
      </c>
      <c r="G39" s="72">
        <f>SUM(G35:G37)</f>
        <v>0</v>
      </c>
      <c r="H39" s="72">
        <f>F39+G39</f>
        <v>0</v>
      </c>
      <c r="I39" s="72">
        <f>E39+H39</f>
        <v>0</v>
      </c>
      <c r="J39" s="88"/>
      <c r="K39" s="333"/>
    </row>
    <row r="40" spans="1:12" x14ac:dyDescent="0.2">
      <c r="A40" s="56" t="s">
        <v>42</v>
      </c>
      <c r="B40" s="548" t="str">
        <f>'4- Calcule buget'!B80</f>
        <v xml:space="preserve">Pregătirea personalului de exploatare     </v>
      </c>
      <c r="C40" s="549"/>
      <c r="D40" s="549"/>
      <c r="E40" s="549"/>
      <c r="F40" s="549"/>
      <c r="G40" s="549"/>
      <c r="H40" s="549"/>
      <c r="I40" s="549"/>
      <c r="J40" s="82"/>
      <c r="K40" s="329"/>
    </row>
    <row r="41" spans="1:12" x14ac:dyDescent="0.2">
      <c r="A41" s="59" t="s">
        <v>167</v>
      </c>
      <c r="B41" s="57" t="str">
        <f>'4- Calcule buget'!B81</f>
        <v xml:space="preserve">Probe tehnologice şi teste                </v>
      </c>
      <c r="C41" s="58">
        <f>'4- Calcule buget'!G81</f>
        <v>0</v>
      </c>
      <c r="D41" s="58">
        <f>'4- Calcule buget'!H81</f>
        <v>0</v>
      </c>
      <c r="E41" s="58">
        <f>'4- Calcule buget'!I81</f>
        <v>0</v>
      </c>
      <c r="F41" s="58">
        <f>'4- Calcule buget'!J81</f>
        <v>0</v>
      </c>
      <c r="G41" s="58">
        <f>'4- Calcule buget'!K81</f>
        <v>0</v>
      </c>
      <c r="H41" s="58">
        <f>'4- Calcule buget'!L81</f>
        <v>0</v>
      </c>
      <c r="I41" s="58">
        <f t="shared" ref="I41" si="15">E41+H41</f>
        <v>0</v>
      </c>
      <c r="J41" s="82"/>
      <c r="K41" s="329"/>
    </row>
    <row r="42" spans="1:12" s="53" customFormat="1" x14ac:dyDescent="0.2">
      <c r="A42" s="73"/>
      <c r="B42" s="71" t="s">
        <v>33</v>
      </c>
      <c r="C42" s="72">
        <f t="shared" ref="C42:I42" si="16">SUM(C41:C41)</f>
        <v>0</v>
      </c>
      <c r="D42" s="72">
        <f t="shared" si="16"/>
        <v>0</v>
      </c>
      <c r="E42" s="72">
        <f t="shared" si="16"/>
        <v>0</v>
      </c>
      <c r="F42" s="72">
        <f t="shared" si="16"/>
        <v>0</v>
      </c>
      <c r="G42" s="72">
        <f t="shared" si="16"/>
        <v>0</v>
      </c>
      <c r="H42" s="72">
        <f t="shared" si="16"/>
        <v>0</v>
      </c>
      <c r="I42" s="72">
        <f t="shared" si="16"/>
        <v>0</v>
      </c>
      <c r="J42" s="88"/>
      <c r="K42" s="333"/>
    </row>
    <row r="43" spans="1:12" s="53" customFormat="1" x14ac:dyDescent="0.2">
      <c r="A43" s="62" t="s">
        <v>468</v>
      </c>
      <c r="B43" s="560" t="s">
        <v>532</v>
      </c>
      <c r="C43" s="561"/>
      <c r="D43" s="561"/>
      <c r="E43" s="561"/>
      <c r="F43" s="561"/>
      <c r="G43" s="561"/>
      <c r="H43" s="561"/>
      <c r="I43" s="562"/>
      <c r="J43" s="88"/>
      <c r="K43" s="333"/>
    </row>
    <row r="44" spans="1:12" s="53" customFormat="1" ht="29.25" customHeight="1" x14ac:dyDescent="0.2">
      <c r="A44" s="59" t="s">
        <v>456</v>
      </c>
      <c r="B44" s="57" t="str">
        <f>'4- Calcule buget'!B84</f>
        <v xml:space="preserve">Cheltuieli aferente marjei de buget </v>
      </c>
      <c r="C44" s="58">
        <f>'4- Calcule buget'!G84</f>
        <v>0</v>
      </c>
      <c r="D44" s="58">
        <f>'4- Calcule buget'!H84</f>
        <v>0</v>
      </c>
      <c r="E44" s="58">
        <f>'4- Calcule buget'!I84</f>
        <v>0</v>
      </c>
      <c r="F44" s="58">
        <f>'4- Calcule buget'!J84</f>
        <v>0</v>
      </c>
      <c r="G44" s="58">
        <f>'4- Calcule buget'!K84</f>
        <v>0</v>
      </c>
      <c r="H44" s="58">
        <f>'4- Calcule buget'!L84</f>
        <v>0</v>
      </c>
      <c r="I44" s="58">
        <f>E44+H44</f>
        <v>0</v>
      </c>
      <c r="J44" s="451" t="str">
        <f>'6- Detaliere Buget'!$B$32</f>
        <v>Marja de buget</v>
      </c>
      <c r="K44" s="331" t="str">
        <f>'6- Detaliere Buget'!$C$32</f>
        <v xml:space="preserve">7.1 Cheltuieli aferente marjei de buget </v>
      </c>
      <c r="L44" s="123" t="str">
        <f>IF((E44&gt;E53*10%),"!!! Cheltuiala depaseste 10% din valoarea cheltuielilor eligibile fara capitolul 7","")</f>
        <v/>
      </c>
    </row>
    <row r="45" spans="1:12" s="53" customFormat="1" ht="38.25" customHeight="1" x14ac:dyDescent="0.2">
      <c r="A45" s="59" t="s">
        <v>457</v>
      </c>
      <c r="B45" s="57" t="str">
        <f>'4- Calcule buget'!B85</f>
        <v>Cheltuieli pentru constiuirea rezervei de implementare pentru ajustarea de preț</v>
      </c>
      <c r="C45" s="58">
        <f>'4- Calcule buget'!G85</f>
        <v>0</v>
      </c>
      <c r="D45" s="58">
        <f>'4- Calcule buget'!H85</f>
        <v>0</v>
      </c>
      <c r="E45" s="58">
        <f>'4- Calcule buget'!I85</f>
        <v>0</v>
      </c>
      <c r="F45" s="58">
        <f>'4- Calcule buget'!J85</f>
        <v>0</v>
      </c>
      <c r="G45" s="58">
        <f>'4- Calcule buget'!K85</f>
        <v>0</v>
      </c>
      <c r="H45" s="58">
        <f>'4- Calcule buget'!L85</f>
        <v>0</v>
      </c>
      <c r="I45" s="58">
        <f>E45+H45</f>
        <v>0</v>
      </c>
      <c r="J45" s="451" t="str">
        <f>'6- Detaliere Buget'!$B$33</f>
        <v xml:space="preserve">Rezerva de implementare </v>
      </c>
      <c r="K45" s="331" t="str">
        <f>'6- Detaliere Buget'!$C$33</f>
        <v>7.2 Cheltuieli pentru constiuirea rezervei de implementare pentru ajustarea de preț</v>
      </c>
      <c r="L45" s="123" t="str">
        <f>IF((E45&gt;E53*15%),"!!! Cheltuiala depaseste 15% din valoarea cheltuielilor eligibile fara capitolul 7","")</f>
        <v/>
      </c>
    </row>
    <row r="46" spans="1:12" s="53" customFormat="1" x14ac:dyDescent="0.2">
      <c r="A46" s="73"/>
      <c r="B46" s="71" t="s">
        <v>470</v>
      </c>
      <c r="C46" s="72">
        <f t="shared" ref="C46:I46" si="17">SUM(C44:C45)</f>
        <v>0</v>
      </c>
      <c r="D46" s="72">
        <f t="shared" si="17"/>
        <v>0</v>
      </c>
      <c r="E46" s="72">
        <f t="shared" si="17"/>
        <v>0</v>
      </c>
      <c r="F46" s="72">
        <f t="shared" si="17"/>
        <v>0</v>
      </c>
      <c r="G46" s="72">
        <f t="shared" si="17"/>
        <v>0</v>
      </c>
      <c r="H46" s="72">
        <f t="shared" si="17"/>
        <v>0</v>
      </c>
      <c r="I46" s="72">
        <f t="shared" si="17"/>
        <v>0</v>
      </c>
      <c r="J46" s="88"/>
      <c r="K46" s="333"/>
      <c r="L46" s="453"/>
    </row>
    <row r="47" spans="1:12" s="63" customFormat="1" ht="24" x14ac:dyDescent="0.2">
      <c r="A47" s="62" t="s">
        <v>523</v>
      </c>
      <c r="B47" s="372" t="s">
        <v>469</v>
      </c>
      <c r="C47" s="362"/>
      <c r="D47" s="362"/>
      <c r="E47" s="362"/>
      <c r="F47" s="362"/>
      <c r="G47" s="362"/>
      <c r="H47" s="362"/>
      <c r="I47" s="362"/>
      <c r="J47" s="89"/>
      <c r="K47" s="336"/>
    </row>
    <row r="48" spans="1:12" ht="24.75" customHeight="1" x14ac:dyDescent="0.2">
      <c r="A48" s="59" t="s">
        <v>520</v>
      </c>
      <c r="B48" s="57" t="str">
        <f>'4- Calcule buget'!B90</f>
        <v>Cheltuieli de consultanță și expertiză în elaborarea P.M.U.D</v>
      </c>
      <c r="C48" s="58">
        <f>'4- Calcule buget'!G90</f>
        <v>0</v>
      </c>
      <c r="D48" s="58">
        <f>'4- Calcule buget'!H90</f>
        <v>0</v>
      </c>
      <c r="E48" s="58">
        <f>'4- Calcule buget'!I90</f>
        <v>0</v>
      </c>
      <c r="F48" s="58">
        <f>'4- Calcule buget'!J90</f>
        <v>0</v>
      </c>
      <c r="G48" s="58">
        <f>'4- Calcule buget'!K90</f>
        <v>0</v>
      </c>
      <c r="H48" s="58">
        <f>'4- Calcule buget'!L90</f>
        <v>0</v>
      </c>
      <c r="I48" s="58">
        <f>E48+H48</f>
        <v>0</v>
      </c>
      <c r="J48" s="325" t="s">
        <v>372</v>
      </c>
      <c r="K48" s="422" t="s">
        <v>511</v>
      </c>
    </row>
    <row r="49" spans="1:15" ht="48" x14ac:dyDescent="0.2">
      <c r="A49" s="59" t="s">
        <v>521</v>
      </c>
      <c r="B49" s="57" t="str">
        <f>'4- Calcule buget'!B91</f>
        <v>Cheltuieli de consultanță și expertiză pentru delegarea gestiunii  serviciului de transport public de călători , conform prevederilor Regulamentului (CE) nr. 1370/2007</v>
      </c>
      <c r="C49" s="58">
        <f>'4- Calcule buget'!G91</f>
        <v>0</v>
      </c>
      <c r="D49" s="58">
        <f>'4- Calcule buget'!H91</f>
        <v>0</v>
      </c>
      <c r="E49" s="58">
        <f>'4- Calcule buget'!I91</f>
        <v>0</v>
      </c>
      <c r="F49" s="58">
        <f>'4- Calcule buget'!J91</f>
        <v>0</v>
      </c>
      <c r="G49" s="58">
        <f>'4- Calcule buget'!K91</f>
        <v>0</v>
      </c>
      <c r="H49" s="58">
        <f>'4- Calcule buget'!L91</f>
        <v>0</v>
      </c>
      <c r="I49" s="58">
        <f>E49+H49</f>
        <v>0</v>
      </c>
      <c r="J49" s="325" t="s">
        <v>372</v>
      </c>
      <c r="K49" s="422" t="s">
        <v>512</v>
      </c>
    </row>
    <row r="50" spans="1:15" s="53" customFormat="1" x14ac:dyDescent="0.2">
      <c r="A50" s="70"/>
      <c r="B50" s="71" t="s">
        <v>524</v>
      </c>
      <c r="C50" s="72">
        <f t="shared" ref="C50:I50" si="18">SUM(C48:C49)</f>
        <v>0</v>
      </c>
      <c r="D50" s="72">
        <f t="shared" si="18"/>
        <v>0</v>
      </c>
      <c r="E50" s="72">
        <f t="shared" si="18"/>
        <v>0</v>
      </c>
      <c r="F50" s="72">
        <f t="shared" si="18"/>
        <v>0</v>
      </c>
      <c r="G50" s="72">
        <f t="shared" si="18"/>
        <v>0</v>
      </c>
      <c r="H50" s="72">
        <f t="shared" si="18"/>
        <v>0</v>
      </c>
      <c r="I50" s="72">
        <f t="shared" si="18"/>
        <v>0</v>
      </c>
      <c r="J50" s="90"/>
      <c r="K50" s="337"/>
      <c r="L50" s="79"/>
    </row>
    <row r="51" spans="1:15" s="53" customFormat="1" x14ac:dyDescent="0.2">
      <c r="A51" s="59"/>
      <c r="B51" s="60"/>
      <c r="C51" s="61"/>
      <c r="D51" s="61"/>
      <c r="E51" s="61"/>
      <c r="F51" s="61"/>
      <c r="G51" s="61"/>
      <c r="H51" s="61"/>
      <c r="I51" s="61"/>
      <c r="J51" s="90"/>
      <c r="K51" s="337"/>
      <c r="L51" s="79"/>
    </row>
    <row r="52" spans="1:15" s="53" customFormat="1" x14ac:dyDescent="0.2">
      <c r="A52" s="74"/>
      <c r="B52" s="75" t="s">
        <v>18</v>
      </c>
      <c r="C52" s="76">
        <f t="shared" ref="C52:I52" si="19">C50+C42+C39+C31+C23+C10+C13+C46</f>
        <v>0</v>
      </c>
      <c r="D52" s="76">
        <f t="shared" si="19"/>
        <v>0</v>
      </c>
      <c r="E52" s="76">
        <f t="shared" si="19"/>
        <v>0</v>
      </c>
      <c r="F52" s="76">
        <f t="shared" si="19"/>
        <v>0</v>
      </c>
      <c r="G52" s="76">
        <f t="shared" si="19"/>
        <v>0</v>
      </c>
      <c r="H52" s="76">
        <f t="shared" si="19"/>
        <v>0</v>
      </c>
      <c r="I52" s="76">
        <f t="shared" si="19"/>
        <v>0</v>
      </c>
      <c r="J52" s="90"/>
      <c r="K52" s="337"/>
      <c r="L52" s="79"/>
    </row>
    <row r="53" spans="1:15" x14ac:dyDescent="0.2">
      <c r="A53" s="64"/>
      <c r="E53" s="480">
        <f>E52-E46</f>
        <v>0</v>
      </c>
      <c r="J53" s="77"/>
      <c r="K53" s="338"/>
      <c r="L53" s="77"/>
    </row>
    <row r="54" spans="1:15" x14ac:dyDescent="0.2">
      <c r="B54" s="68"/>
      <c r="D54" s="196"/>
      <c r="E54" s="196"/>
      <c r="F54" s="196"/>
      <c r="G54" s="196"/>
      <c r="H54" s="196"/>
      <c r="I54" s="196"/>
      <c r="J54" s="78"/>
      <c r="K54" s="338"/>
      <c r="L54" s="78"/>
      <c r="M54" s="198"/>
    </row>
    <row r="55" spans="1:15" x14ac:dyDescent="0.2">
      <c r="A55" s="45" t="s">
        <v>48</v>
      </c>
      <c r="B55" s="46" t="s">
        <v>19</v>
      </c>
      <c r="C55" s="250" t="s">
        <v>45</v>
      </c>
      <c r="D55" s="228">
        <f>C58/'1-Date proiect'!B15</f>
        <v>0</v>
      </c>
      <c r="E55" s="228" t="s">
        <v>337</v>
      </c>
      <c r="F55" s="228">
        <v>500000</v>
      </c>
      <c r="G55" s="228">
        <v>50000000</v>
      </c>
      <c r="H55" s="196"/>
      <c r="I55" s="196"/>
      <c r="J55" s="78"/>
      <c r="K55" s="338"/>
      <c r="L55" s="78"/>
      <c r="M55" s="198"/>
    </row>
    <row r="56" spans="1:15" x14ac:dyDescent="0.2">
      <c r="A56" s="47" t="s">
        <v>20</v>
      </c>
      <c r="B56" s="45" t="s">
        <v>21</v>
      </c>
      <c r="C56" s="48">
        <f>I52</f>
        <v>0</v>
      </c>
      <c r="D56" s="192"/>
      <c r="E56" s="193"/>
      <c r="F56" s="193"/>
      <c r="G56" s="193"/>
      <c r="H56" s="193"/>
      <c r="I56" s="193"/>
      <c r="J56" s="194"/>
      <c r="K56" s="338"/>
      <c r="L56" s="195"/>
      <c r="M56" s="198"/>
    </row>
    <row r="57" spans="1:15" ht="12.75" x14ac:dyDescent="0.2">
      <c r="A57" s="47" t="s">
        <v>54</v>
      </c>
      <c r="B57" s="47" t="s">
        <v>63</v>
      </c>
      <c r="C57" s="49">
        <f>H52</f>
        <v>0</v>
      </c>
      <c r="D57" s="558"/>
      <c r="E57" s="559"/>
      <c r="F57" s="559"/>
      <c r="G57" s="559"/>
      <c r="H57" s="559"/>
      <c r="I57" s="196"/>
      <c r="J57" s="78"/>
      <c r="K57" s="338"/>
      <c r="L57" s="78"/>
      <c r="M57" s="198"/>
    </row>
    <row r="58" spans="1:15" ht="12.75" x14ac:dyDescent="0.2">
      <c r="A58" s="47" t="s">
        <v>55</v>
      </c>
      <c r="B58" s="47" t="s">
        <v>22</v>
      </c>
      <c r="C58" s="49">
        <f>C56-C57</f>
        <v>0</v>
      </c>
      <c r="D58" s="558" t="str">
        <f>IF(D55&lt;F55,"!!! Valoarea minima eligibila este mai mica decat 500.000 euro","")</f>
        <v>!!! Valoarea minima eligibila este mai mica decat 500.000 euro</v>
      </c>
      <c r="E58" s="559"/>
      <c r="F58" s="559"/>
      <c r="G58" s="559"/>
      <c r="H58" s="559"/>
      <c r="I58" s="197"/>
      <c r="J58" s="78"/>
      <c r="K58" s="338"/>
      <c r="L58" s="78"/>
      <c r="M58" s="198"/>
    </row>
    <row r="59" spans="1:15" ht="12.75" x14ac:dyDescent="0.2">
      <c r="A59" s="47" t="s">
        <v>23</v>
      </c>
      <c r="B59" s="45" t="s">
        <v>24</v>
      </c>
      <c r="C59" s="48">
        <f>SUM(C60:C61)</f>
        <v>0</v>
      </c>
      <c r="D59" s="558" t="str">
        <f>IF(D55&gt;G55,"!!! Valoarea maxima eligibila este mai mare decat 50.000.000 euro","")</f>
        <v/>
      </c>
      <c r="E59" s="559"/>
      <c r="F59" s="559"/>
      <c r="G59" s="559"/>
      <c r="H59" s="559"/>
      <c r="I59" s="196"/>
      <c r="J59" s="78"/>
      <c r="K59" s="338"/>
      <c r="L59" s="78"/>
      <c r="M59" s="198"/>
    </row>
    <row r="60" spans="1:15" ht="12.75" x14ac:dyDescent="0.2">
      <c r="A60" s="47" t="s">
        <v>56</v>
      </c>
      <c r="B60" s="47" t="s">
        <v>25</v>
      </c>
      <c r="C60" s="50"/>
      <c r="D60" s="556" t="str">
        <f>IF(C60&lt;C58*2%,"!!! Contribuția la cheltuielile eligibile nu este de minimum 2%","")</f>
        <v/>
      </c>
      <c r="E60" s="557"/>
      <c r="F60" s="557"/>
      <c r="G60" s="557"/>
      <c r="H60" s="557"/>
      <c r="I60" s="557"/>
      <c r="J60" s="193"/>
      <c r="K60" s="339"/>
      <c r="L60" s="78"/>
      <c r="M60" s="198"/>
      <c r="O60" s="92"/>
    </row>
    <row r="61" spans="1:15" ht="24" x14ac:dyDescent="0.2">
      <c r="A61" s="47" t="s">
        <v>57</v>
      </c>
      <c r="B61" s="47" t="s">
        <v>62</v>
      </c>
      <c r="C61" s="49">
        <f>H52</f>
        <v>0</v>
      </c>
      <c r="D61" s="196"/>
      <c r="E61" s="196"/>
      <c r="F61" s="196"/>
      <c r="G61" s="196"/>
      <c r="H61" s="196"/>
      <c r="I61" s="196"/>
      <c r="J61" s="78"/>
      <c r="K61" s="338"/>
      <c r="L61" s="78"/>
      <c r="M61" s="198"/>
      <c r="O61" s="92"/>
    </row>
    <row r="62" spans="1:15" ht="24" x14ac:dyDescent="0.2">
      <c r="A62" s="47" t="s">
        <v>17</v>
      </c>
      <c r="B62" s="45" t="s">
        <v>26</v>
      </c>
      <c r="C62" s="48">
        <f>C56-C59</f>
        <v>0</v>
      </c>
      <c r="D62" s="196"/>
      <c r="E62" s="196"/>
      <c r="F62" s="196"/>
      <c r="G62" s="196"/>
      <c r="H62" s="196"/>
      <c r="I62" s="196"/>
      <c r="J62" s="194"/>
      <c r="K62" s="338"/>
      <c r="L62" s="78"/>
      <c r="M62" s="198"/>
    </row>
    <row r="63" spans="1:15" x14ac:dyDescent="0.2">
      <c r="D63" s="196"/>
      <c r="E63" s="196"/>
      <c r="F63" s="196"/>
      <c r="G63" s="196"/>
      <c r="H63" s="196"/>
      <c r="I63" s="196"/>
      <c r="J63" s="198"/>
      <c r="K63" s="340"/>
      <c r="L63" s="198"/>
      <c r="M63" s="198"/>
    </row>
    <row r="64" spans="1:15" x14ac:dyDescent="0.2">
      <c r="D64" s="196"/>
      <c r="E64" s="196"/>
      <c r="F64" s="196"/>
      <c r="G64" s="196"/>
      <c r="H64" s="196"/>
      <c r="I64" s="196"/>
      <c r="J64" s="198"/>
      <c r="K64" s="340"/>
      <c r="L64" s="198"/>
      <c r="M64" s="198"/>
    </row>
    <row r="65" spans="4:13" x14ac:dyDescent="0.2">
      <c r="D65" s="196"/>
      <c r="E65" s="196"/>
      <c r="F65" s="196"/>
      <c r="G65" s="196"/>
      <c r="H65" s="196"/>
      <c r="I65" s="196"/>
      <c r="J65" s="198"/>
      <c r="K65" s="340"/>
      <c r="L65" s="198"/>
      <c r="M65" s="198"/>
    </row>
  </sheetData>
  <sheetProtection formatColumns="0"/>
  <mergeCells count="19">
    <mergeCell ref="D60:I60"/>
    <mergeCell ref="D58:H58"/>
    <mergeCell ref="D59:H59"/>
    <mergeCell ref="B14:I14"/>
    <mergeCell ref="B24:I24"/>
    <mergeCell ref="B34:I34"/>
    <mergeCell ref="B40:I40"/>
    <mergeCell ref="D57:H57"/>
    <mergeCell ref="B43:I43"/>
    <mergeCell ref="A1:I1"/>
    <mergeCell ref="C3:D3"/>
    <mergeCell ref="F3:G3"/>
    <mergeCell ref="B5:I5"/>
    <mergeCell ref="B11:I11"/>
    <mergeCell ref="E3:E4"/>
    <mergeCell ref="H3:H4"/>
    <mergeCell ref="I3:I4"/>
    <mergeCell ref="B3:B4"/>
    <mergeCell ref="A3:A4"/>
  </mergeCells>
  <phoneticPr fontId="29" type="noConversion"/>
  <pageMargins left="0.48007246376811596" right="0.43478260869565216" top="0.55118110236220474" bottom="0.79710144927536231" header="0.31496062992125984" footer="0.31496062992125984"/>
  <pageSetup paperSize="9" fitToHeight="0" orientation="landscape" blackAndWhite="1"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F7000"/>
  <sheetViews>
    <sheetView zoomScale="90" zoomScaleNormal="90" workbookViewId="0">
      <selection activeCell="F6" sqref="F6"/>
    </sheetView>
  </sheetViews>
  <sheetFormatPr defaultColWidth="10.28515625" defaultRowHeight="12" x14ac:dyDescent="0.2"/>
  <cols>
    <col min="1" max="1" width="67.85546875" style="169" customWidth="1"/>
    <col min="2" max="2" width="12.5703125" style="254" customWidth="1"/>
    <col min="3" max="3" width="29.28515625" style="345" customWidth="1"/>
    <col min="4" max="4" width="64.5703125" style="173" customWidth="1"/>
    <col min="5" max="5" width="10.28515625" style="173"/>
    <col min="6" max="6" width="10.28515625" style="173" bestFit="1" customWidth="1"/>
    <col min="7" max="16384" width="10.28515625" style="173"/>
  </cols>
  <sheetData>
    <row r="1" spans="1:4" ht="19.899999999999999" customHeight="1" x14ac:dyDescent="0.2">
      <c r="A1" s="233"/>
      <c r="B1" s="251"/>
      <c r="C1" s="341"/>
      <c r="D1" s="231"/>
    </row>
    <row r="2" spans="1:4" s="174" customFormat="1" ht="24" x14ac:dyDescent="0.2">
      <c r="A2" s="264" t="s">
        <v>315</v>
      </c>
      <c r="B2" s="229" t="s">
        <v>153</v>
      </c>
      <c r="C2" s="342" t="s">
        <v>154</v>
      </c>
      <c r="D2" s="235" t="s">
        <v>347</v>
      </c>
    </row>
    <row r="3" spans="1:4" s="174" customFormat="1" x14ac:dyDescent="0.2">
      <c r="A3" s="263" t="s">
        <v>316</v>
      </c>
      <c r="B3" s="230"/>
      <c r="C3" s="343"/>
      <c r="D3" s="235"/>
    </row>
    <row r="4" spans="1:4" ht="179.25" customHeight="1" x14ac:dyDescent="0.2">
      <c r="A4" s="232" t="s">
        <v>334</v>
      </c>
      <c r="B4" s="261" t="s">
        <v>356</v>
      </c>
      <c r="C4" s="344" t="str">
        <f>'5-Buget_cerere'!K6</f>
        <v>1.1. Obţinerea terenului</v>
      </c>
      <c r="D4" s="237" t="s">
        <v>358</v>
      </c>
    </row>
    <row r="5" spans="1:4" ht="193.5" customHeight="1" x14ac:dyDescent="0.2">
      <c r="A5" s="170" t="s">
        <v>507</v>
      </c>
      <c r="B5" s="230" t="str">
        <f>'5-Buget_cerere'!J7</f>
        <v>LUCRĂRI</v>
      </c>
      <c r="C5" s="343" t="str">
        <f>'5-Buget_cerere'!K7</f>
        <v>1.2. Amenajarea terenului</v>
      </c>
      <c r="D5" s="237"/>
    </row>
    <row r="6" spans="1:4" ht="95.25" customHeight="1" x14ac:dyDescent="0.2">
      <c r="A6" s="170" t="s">
        <v>362</v>
      </c>
      <c r="B6" s="230" t="str">
        <f>'5-Buget_cerere'!J8</f>
        <v>LUCRĂRI</v>
      </c>
      <c r="C6" s="343" t="str">
        <f>'5-Buget_cerere'!K8</f>
        <v>1.3. Amenajări pentru protecţia mediului şi aducerea terenului la starea iniţială</v>
      </c>
      <c r="D6" s="237"/>
    </row>
    <row r="7" spans="1:4" ht="60" x14ac:dyDescent="0.2">
      <c r="A7" s="170" t="s">
        <v>365</v>
      </c>
      <c r="B7" s="230" t="str">
        <f>'5-Buget_cerere'!J9</f>
        <v>LUCRĂRI</v>
      </c>
      <c r="C7" s="343" t="str">
        <f>'5-Buget_cerere'!K9</f>
        <v>1.4. Cheltuieli pentru relocarea/protecţia utilităţilor</v>
      </c>
      <c r="D7" s="237" t="s">
        <v>368</v>
      </c>
    </row>
    <row r="8" spans="1:4" x14ac:dyDescent="0.2">
      <c r="A8" s="265" t="s">
        <v>367</v>
      </c>
      <c r="B8" s="230"/>
      <c r="C8" s="343"/>
      <c r="D8" s="237"/>
    </row>
    <row r="9" spans="1:4" ht="93.75" customHeight="1" x14ac:dyDescent="0.2">
      <c r="A9" s="454" t="s">
        <v>537</v>
      </c>
      <c r="B9" s="230" t="str">
        <f>'5-Buget_cerere'!J12</f>
        <v>LUCRĂRI</v>
      </c>
      <c r="C9" s="343" t="str">
        <f>'5-Buget_cerere'!K12</f>
        <v>2. Cheltuieli pentru asigurarea utilităţilor necesare obiectivului de investiţii</v>
      </c>
      <c r="D9" s="237" t="s">
        <v>369</v>
      </c>
    </row>
    <row r="10" spans="1:4" ht="37.5" customHeight="1" x14ac:dyDescent="0.2">
      <c r="A10" s="263" t="s">
        <v>370</v>
      </c>
      <c r="B10" s="252"/>
      <c r="C10" s="341"/>
      <c r="D10" s="234" t="s">
        <v>462</v>
      </c>
    </row>
    <row r="11" spans="1:4" ht="72" x14ac:dyDescent="0.2">
      <c r="A11" s="266" t="s">
        <v>379</v>
      </c>
      <c r="B11" s="230" t="str">
        <f>'5-Buget_cerere'!J15</f>
        <v>SERVICII</v>
      </c>
      <c r="C11" s="343" t="str">
        <f>'5-Buget_cerere'!K15</f>
        <v>3.1.1. Studii de teren                          3.1.2. Raport privind impactul asupra mediului                                     3.1.3. Alte studii specifice</v>
      </c>
      <c r="D11" s="231"/>
    </row>
    <row r="12" spans="1:4" ht="48.75" customHeight="1" x14ac:dyDescent="0.2">
      <c r="A12" s="170" t="s">
        <v>378</v>
      </c>
      <c r="B12" s="230" t="str">
        <f>'5-Buget_cerere'!J16</f>
        <v>SERVICII</v>
      </c>
      <c r="C12" s="343" t="str">
        <f>'5-Buget_cerere'!K16</f>
        <v>3.2. Documentaţii-suport şi cheltuieli pentru obţinerea de avize, acorduri şi autorizaţii</v>
      </c>
      <c r="D12" s="231"/>
    </row>
    <row r="13" spans="1:4" ht="21" customHeight="1" x14ac:dyDescent="0.2">
      <c r="A13" s="281" t="s">
        <v>381</v>
      </c>
      <c r="B13" s="230" t="str">
        <f>'5-Buget_cerere'!J17</f>
        <v>SERVICII</v>
      </c>
      <c r="C13" s="343" t="str">
        <f>'5-Buget_cerere'!K17</f>
        <v>3.3. Expertizare tehnică</v>
      </c>
      <c r="D13" s="231"/>
    </row>
    <row r="14" spans="1:4" ht="21" customHeight="1" x14ac:dyDescent="0.2">
      <c r="A14" s="51" t="s">
        <v>510</v>
      </c>
      <c r="B14" s="230" t="str">
        <f>'5-Buget_cerere'!J18</f>
        <v>SERVICII</v>
      </c>
      <c r="C14" s="421" t="s">
        <v>510</v>
      </c>
      <c r="D14" s="231"/>
    </row>
    <row r="15" spans="1:4" ht="153" customHeight="1" x14ac:dyDescent="0.2">
      <c r="A15" s="170" t="s">
        <v>389</v>
      </c>
      <c r="B15" s="230" t="str">
        <f>'5-Buget_cerere'!J19</f>
        <v>SERVICII</v>
      </c>
      <c r="C15" s="343" t="str">
        <f>'5-Buget_cerere'!K19</f>
        <v>3.5.3. Studiu de fezabilitate/ 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v>
      </c>
      <c r="D15" s="231"/>
    </row>
    <row r="16" spans="1:4" ht="114.75" customHeight="1" x14ac:dyDescent="0.2">
      <c r="A16" s="266" t="s">
        <v>393</v>
      </c>
      <c r="B16" s="230" t="str">
        <f>'5-Buget_cerere'!J20</f>
        <v>SERVICII</v>
      </c>
      <c r="C16" s="343" t="str">
        <f>'5-Buget_cerere'!K20</f>
        <v>3.6. Organizarea procedurilor de achiziţie</v>
      </c>
      <c r="D16" s="231"/>
    </row>
    <row r="17" spans="1:4" ht="107.25" customHeight="1" x14ac:dyDescent="0.2">
      <c r="A17" s="455" t="s">
        <v>538</v>
      </c>
      <c r="B17" s="230" t="str">
        <f>'5-Buget_cerere'!J21</f>
        <v>SERVICII</v>
      </c>
      <c r="C17" s="343" t="str">
        <f>'5-Buget_cerere'!K21</f>
        <v>3.7.1. Managementul de proiect pentru obiectivul de investiţii</v>
      </c>
      <c r="D17" s="231"/>
    </row>
    <row r="18" spans="1:4" ht="99.75" customHeight="1" x14ac:dyDescent="0.2">
      <c r="A18" s="170" t="s">
        <v>515</v>
      </c>
      <c r="B18" s="230" t="str">
        <f>'5-Buget_cerere'!J22</f>
        <v>SERVICII</v>
      </c>
      <c r="C18" s="343" t="str">
        <f>'5-Buget_cerere'!K22</f>
        <v>3.8.1. Asistenţă tehnică din partea proiectantului
3.8.2. Dirigenţie de şantier/supervizare
3.8.3.coordonator în materie de Securitate și sănătate</v>
      </c>
      <c r="D18" s="231"/>
    </row>
    <row r="19" spans="1:4" ht="16.5" customHeight="1" x14ac:dyDescent="0.2">
      <c r="A19" s="441" t="s">
        <v>405</v>
      </c>
      <c r="B19" s="253"/>
      <c r="C19" s="341"/>
      <c r="D19" s="231"/>
    </row>
    <row r="20" spans="1:4" ht="189" customHeight="1" x14ac:dyDescent="0.2">
      <c r="A20" s="170" t="s">
        <v>408</v>
      </c>
      <c r="B20" s="230" t="str">
        <f>'5-Buget_cerere'!J25</f>
        <v>LUCRĂRI</v>
      </c>
      <c r="C20" s="343" t="str">
        <f>'5-Buget_cerere'!K25</f>
        <v>4.1. Construcţii şi instalaţii</v>
      </c>
      <c r="D20" s="231" t="s">
        <v>492</v>
      </c>
    </row>
    <row r="21" spans="1:4" ht="45.75" customHeight="1" x14ac:dyDescent="0.2">
      <c r="A21" s="170" t="s">
        <v>410</v>
      </c>
      <c r="B21" s="230" t="str">
        <f>'5-Buget_cerere'!J26</f>
        <v>LUCRĂRI</v>
      </c>
      <c r="C21" s="343" t="str">
        <f>'5-Buget_cerere'!K26</f>
        <v>4.2 Montaj utilaje, echipamente tehnologice şi funcţionale</v>
      </c>
      <c r="D21" s="231" t="s">
        <v>415</v>
      </c>
    </row>
    <row r="22" spans="1:4" ht="39.75" customHeight="1" x14ac:dyDescent="0.2">
      <c r="A22" s="170" t="s">
        <v>411</v>
      </c>
      <c r="B22" s="230" t="str">
        <f>'5-Buget_cerere'!J27</f>
        <v>LUCRĂRI</v>
      </c>
      <c r="C22" s="343" t="str">
        <f>'5-Buget_cerere'!K27</f>
        <v>4.3. Utilaje, echipamente tehnologice şi funcţionale care necesită montaj</v>
      </c>
      <c r="D22" s="231" t="s">
        <v>420</v>
      </c>
    </row>
    <row r="23" spans="1:4" ht="99" customHeight="1" x14ac:dyDescent="0.2">
      <c r="A23" s="170" t="s">
        <v>414</v>
      </c>
      <c r="B23" s="261" t="s">
        <v>356</v>
      </c>
      <c r="C23" s="343" t="str">
        <f>'5-Buget_cerere'!K28</f>
        <v>4.4. Utilaje, echipamente tehnologice şi funcţionale care nu necesită montaj şi echipamente de transport</v>
      </c>
      <c r="D23" s="231" t="s">
        <v>416</v>
      </c>
    </row>
    <row r="24" spans="1:4" ht="96" x14ac:dyDescent="0.2">
      <c r="A24" s="170" t="s">
        <v>419</v>
      </c>
      <c r="B24" s="230" t="str">
        <f>'5-Buget_cerere'!J29</f>
        <v>ECHIPAMENTE/DOTĂRI/ ACTIVE CORPORALE</v>
      </c>
      <c r="C24" s="343" t="str">
        <f>'5-Buget_cerere'!K29</f>
        <v>4.5. Dotări</v>
      </c>
      <c r="D24" s="231" t="s">
        <v>421</v>
      </c>
    </row>
    <row r="25" spans="1:4" s="171" customFormat="1" ht="60" x14ac:dyDescent="0.2">
      <c r="A25" s="170" t="s">
        <v>425</v>
      </c>
      <c r="B25" s="230" t="str">
        <f>'5-Buget_cerere'!J30</f>
        <v>CHELTUIELI CU ACTIVE NECORPORALE</v>
      </c>
      <c r="C25" s="343" t="str">
        <f>'5-Buget_cerere'!K30</f>
        <v>4.6. Active necorporale</v>
      </c>
      <c r="D25" s="236"/>
    </row>
    <row r="26" spans="1:4" x14ac:dyDescent="0.2">
      <c r="A26" s="441" t="s">
        <v>430</v>
      </c>
      <c r="B26" s="253"/>
      <c r="C26" s="341"/>
      <c r="D26" s="231"/>
    </row>
    <row r="27" spans="1:4" ht="327.75" customHeight="1" x14ac:dyDescent="0.2">
      <c r="A27" s="266" t="s">
        <v>431</v>
      </c>
      <c r="B27" s="230" t="str">
        <f>'5-Buget_cerere'!J35</f>
        <v>LUCRĂRI</v>
      </c>
      <c r="C27" s="343" t="str">
        <f>'5-Buget_cerere'!K35</f>
        <v xml:space="preserve">5.1.1. Lucrări de construcţii şi instalaţii aferente organizării de şantier                                                          5.1.2. Cheltuieli conexe organizării şantierului                        </v>
      </c>
      <c r="D27" s="231"/>
    </row>
    <row r="28" spans="1:4" ht="150" customHeight="1" x14ac:dyDescent="0.2">
      <c r="A28" s="170" t="s">
        <v>440</v>
      </c>
      <c r="B28" s="230" t="str">
        <f>'5-Buget_cerere'!J36</f>
        <v>TAXE</v>
      </c>
      <c r="C28" s="343" t="str">
        <f>'5-Buget_cerere'!K36</f>
        <v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v>
      </c>
      <c r="D28" s="236"/>
    </row>
    <row r="29" spans="1:4" ht="72" x14ac:dyDescent="0.2">
      <c r="A29" s="170" t="s">
        <v>441</v>
      </c>
      <c r="B29" s="230" t="str">
        <f>'5-Buget_cerere'!J37</f>
        <v>LUCRĂRI</v>
      </c>
      <c r="C29" s="343" t="str">
        <f>'5-Buget_cerere'!K37</f>
        <v>5.3. Cheltuieli diverse şi neprevăzute</v>
      </c>
      <c r="D29" s="231" t="s">
        <v>443</v>
      </c>
    </row>
    <row r="30" spans="1:4" ht="218.25" customHeight="1" x14ac:dyDescent="0.2">
      <c r="A30" s="170" t="s">
        <v>448</v>
      </c>
      <c r="B30" s="230" t="str">
        <f>'5-Buget_cerere'!J38</f>
        <v>SERVICII</v>
      </c>
      <c r="C30" s="230" t="str">
        <f>'5-Buget_cerere'!K38</f>
        <v>5.4. Cheltuieli pentru informare şi publicitate</v>
      </c>
      <c r="D30" s="347" t="s">
        <v>504</v>
      </c>
    </row>
    <row r="31" spans="1:4" ht="27" customHeight="1" x14ac:dyDescent="0.2">
      <c r="A31" s="441" t="s">
        <v>516</v>
      </c>
      <c r="B31" s="230"/>
      <c r="C31" s="230"/>
      <c r="D31" s="347"/>
    </row>
    <row r="32" spans="1:4" ht="101.25" customHeight="1" x14ac:dyDescent="0.2">
      <c r="A32" s="442" t="s">
        <v>528</v>
      </c>
      <c r="B32" s="230" t="s">
        <v>533</v>
      </c>
      <c r="C32" s="442" t="s">
        <v>528</v>
      </c>
      <c r="D32" s="347" t="s">
        <v>535</v>
      </c>
    </row>
    <row r="33" spans="1:4" ht="72" customHeight="1" x14ac:dyDescent="0.2">
      <c r="A33" s="442" t="s">
        <v>525</v>
      </c>
      <c r="B33" s="230" t="s">
        <v>534</v>
      </c>
      <c r="C33" s="442" t="s">
        <v>525</v>
      </c>
      <c r="D33" s="442" t="s">
        <v>536</v>
      </c>
    </row>
    <row r="34" spans="1:4" ht="24.75" customHeight="1" x14ac:dyDescent="0.2">
      <c r="A34" s="441" t="s">
        <v>519</v>
      </c>
      <c r="B34" s="230"/>
      <c r="C34" s="230"/>
      <c r="D34" s="347"/>
    </row>
    <row r="35" spans="1:4" ht="37.15" customHeight="1" x14ac:dyDescent="0.2">
      <c r="A35" s="170" t="s">
        <v>526</v>
      </c>
      <c r="B35" s="414" t="s">
        <v>372</v>
      </c>
      <c r="C35" s="422" t="s">
        <v>511</v>
      </c>
      <c r="D35" s="415" t="s">
        <v>505</v>
      </c>
    </row>
    <row r="36" spans="1:4" ht="36.6" customHeight="1" x14ac:dyDescent="0.2">
      <c r="A36" s="170" t="s">
        <v>527</v>
      </c>
      <c r="B36" s="414" t="s">
        <v>372</v>
      </c>
      <c r="C36" s="422" t="s">
        <v>512</v>
      </c>
      <c r="D36" s="416" t="s">
        <v>506</v>
      </c>
    </row>
    <row r="7000" spans="6:6" ht="24" x14ac:dyDescent="0.2">
      <c r="F7000" s="173" t="s">
        <v>317</v>
      </c>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Foaie11">
    <tabColor theme="0"/>
  </sheetPr>
  <dimension ref="A1:M105"/>
  <sheetViews>
    <sheetView showGridLines="0" topLeftCell="A4" zoomScaleNormal="100" workbookViewId="0">
      <selection activeCell="M71" sqref="M71"/>
    </sheetView>
  </sheetViews>
  <sheetFormatPr defaultColWidth="9.140625" defaultRowHeight="12.75" x14ac:dyDescent="0.2"/>
  <cols>
    <col min="1" max="1" width="6.28515625" style="7" customWidth="1"/>
    <col min="2" max="2" width="33.140625" style="4" customWidth="1"/>
    <col min="3" max="3" width="12.28515625" style="26" customWidth="1"/>
    <col min="4" max="4" width="7.28515625" style="8" customWidth="1"/>
    <col min="5" max="8" width="12.28515625" style="9" customWidth="1"/>
    <col min="9" max="9" width="12.42578125" style="1" bestFit="1" customWidth="1"/>
    <col min="10" max="11" width="12.42578125" style="1" hidden="1" customWidth="1"/>
    <col min="12" max="12" width="11.42578125" style="1" customWidth="1"/>
    <col min="13" max="13" width="11.5703125" style="1" customWidth="1"/>
    <col min="14" max="14" width="11.5703125" style="6" customWidth="1"/>
    <col min="15" max="16384" width="9.140625" style="6"/>
  </cols>
  <sheetData>
    <row r="1" spans="1:13" ht="19.149999999999999" customHeight="1" x14ac:dyDescent="0.2">
      <c r="A1" s="593" t="s">
        <v>168</v>
      </c>
      <c r="B1" s="593"/>
      <c r="C1" s="593"/>
      <c r="D1" s="593"/>
      <c r="E1" s="593"/>
      <c r="F1" s="593"/>
      <c r="G1" s="593"/>
      <c r="H1" s="593"/>
      <c r="I1" s="6"/>
      <c r="J1" s="592"/>
      <c r="K1" s="592"/>
    </row>
    <row r="2" spans="1:13" ht="40.5" customHeight="1" x14ac:dyDescent="0.2">
      <c r="A2" s="594" t="s">
        <v>354</v>
      </c>
      <c r="B2" s="595"/>
      <c r="C2" s="595"/>
      <c r="D2" s="595"/>
      <c r="E2" s="595"/>
      <c r="F2" s="595"/>
      <c r="G2" s="595"/>
      <c r="H2" s="595"/>
      <c r="I2" s="6"/>
      <c r="J2" s="592"/>
      <c r="K2" s="592"/>
    </row>
    <row r="3" spans="1:13" x14ac:dyDescent="0.2">
      <c r="B3" s="579"/>
      <c r="C3" s="579"/>
    </row>
    <row r="4" spans="1:13" ht="13.9" customHeight="1" x14ac:dyDescent="0.2">
      <c r="A4" s="596" t="s">
        <v>58</v>
      </c>
      <c r="B4" s="580" t="s">
        <v>44</v>
      </c>
      <c r="C4" s="580" t="s">
        <v>50</v>
      </c>
      <c r="D4" s="580" t="s">
        <v>51</v>
      </c>
      <c r="E4" s="585" t="s">
        <v>31</v>
      </c>
      <c r="F4" s="586"/>
      <c r="G4" s="586"/>
      <c r="H4" s="586"/>
      <c r="I4" s="586"/>
      <c r="J4" s="586"/>
      <c r="K4" s="586"/>
    </row>
    <row r="5" spans="1:13" s="12" customFormat="1" ht="15" customHeight="1" x14ac:dyDescent="0.2">
      <c r="A5" s="597"/>
      <c r="B5" s="581"/>
      <c r="C5" s="581"/>
      <c r="D5" s="581"/>
      <c r="E5" s="10" t="s">
        <v>27</v>
      </c>
      <c r="F5" s="10" t="s">
        <v>28</v>
      </c>
      <c r="G5" s="10" t="s">
        <v>29</v>
      </c>
      <c r="H5" s="10" t="s">
        <v>30</v>
      </c>
      <c r="I5" s="10" t="s">
        <v>64</v>
      </c>
      <c r="J5" s="10" t="s">
        <v>65</v>
      </c>
      <c r="K5" s="10" t="s">
        <v>66</v>
      </c>
      <c r="L5" s="11"/>
      <c r="M5" s="11"/>
    </row>
    <row r="6" spans="1:13" s="15" customFormat="1" ht="15" x14ac:dyDescent="0.2">
      <c r="A6" s="160" t="str">
        <f>'5-Buget_cerere'!A5</f>
        <v>CAP. 1</v>
      </c>
      <c r="B6" s="576" t="str">
        <f>'5-Buget_cerere'!B5:I5</f>
        <v>Cheltuieli pentru ontinerea si/sau amenajarea terenului</v>
      </c>
      <c r="C6" s="577"/>
      <c r="D6" s="577"/>
      <c r="E6" s="577"/>
      <c r="F6" s="577"/>
      <c r="G6" s="577"/>
      <c r="H6" s="578"/>
      <c r="I6" s="14"/>
      <c r="J6" s="14"/>
      <c r="K6" s="14"/>
      <c r="L6" s="14"/>
      <c r="M6" s="14"/>
    </row>
    <row r="7" spans="1:13" s="19" customFormat="1" ht="15" x14ac:dyDescent="0.2">
      <c r="A7" s="161" t="str">
        <f>'5-Buget_cerere'!A6</f>
        <v>1.1.</v>
      </c>
      <c r="B7" s="16" t="str">
        <f>'5-Buget_cerere'!B6</f>
        <v>Obţinerea terenului</v>
      </c>
      <c r="C7" s="17">
        <f>'5-Buget_cerere'!I6</f>
        <v>0</v>
      </c>
      <c r="D7" s="5" t="str">
        <f>IF(E7+F7+G7+H7+I7+J7+K7&lt;&gt;C7,"Eroare!","")</f>
        <v/>
      </c>
      <c r="E7" s="477">
        <v>0</v>
      </c>
      <c r="F7" s="477">
        <v>0</v>
      </c>
      <c r="G7" s="477">
        <v>0</v>
      </c>
      <c r="H7" s="477">
        <v>0</v>
      </c>
      <c r="I7" s="477">
        <v>0</v>
      </c>
      <c r="J7" s="2">
        <v>0</v>
      </c>
      <c r="K7" s="2">
        <v>0</v>
      </c>
      <c r="L7" s="18"/>
      <c r="M7" s="18"/>
    </row>
    <row r="8" spans="1:13" s="19" customFormat="1" ht="15" x14ac:dyDescent="0.2">
      <c r="A8" s="161" t="str">
        <f>'5-Buget_cerere'!A7</f>
        <v>1.2.</v>
      </c>
      <c r="B8" s="16" t="str">
        <f>'5-Buget_cerere'!B7</f>
        <v>Amenajarea terenului</v>
      </c>
      <c r="C8" s="17">
        <f>'5-Buget_cerere'!I7</f>
        <v>0</v>
      </c>
      <c r="D8" s="5" t="str">
        <f t="shared" ref="D8:D11" si="0">IF(E8+F8+G8+H8+I8+J8+K8&lt;&gt;C8,"Eroare!","")</f>
        <v/>
      </c>
      <c r="E8" s="477">
        <v>0</v>
      </c>
      <c r="F8" s="477">
        <v>0</v>
      </c>
      <c r="G8" s="477">
        <v>0</v>
      </c>
      <c r="H8" s="477">
        <v>0</v>
      </c>
      <c r="I8" s="477">
        <v>0</v>
      </c>
      <c r="J8" s="2">
        <v>0</v>
      </c>
      <c r="K8" s="2">
        <v>0</v>
      </c>
      <c r="L8" s="18"/>
      <c r="M8" s="18"/>
    </row>
    <row r="9" spans="1:13" s="19" customFormat="1" ht="25.5" x14ac:dyDescent="0.2">
      <c r="A9" s="161" t="str">
        <f>'5-Buget_cerere'!A8</f>
        <v>1.3.</v>
      </c>
      <c r="B9" s="16" t="str">
        <f>'5-Buget_cerere'!B8</f>
        <v>Amenajări pentru protecţia mediului şi aducerea terenului la starea iniţială</v>
      </c>
      <c r="C9" s="17">
        <f>'5-Buget_cerere'!I8</f>
        <v>0</v>
      </c>
      <c r="D9" s="5" t="str">
        <f t="shared" si="0"/>
        <v/>
      </c>
      <c r="E9" s="477">
        <v>0</v>
      </c>
      <c r="F9" s="477">
        <v>0</v>
      </c>
      <c r="G9" s="477">
        <v>0</v>
      </c>
      <c r="H9" s="477">
        <v>0</v>
      </c>
      <c r="I9" s="477">
        <v>0</v>
      </c>
      <c r="J9" s="2">
        <v>0</v>
      </c>
      <c r="K9" s="2">
        <v>0</v>
      </c>
      <c r="L9" s="18"/>
      <c r="M9" s="18"/>
    </row>
    <row r="10" spans="1:13" s="19" customFormat="1" ht="25.5" x14ac:dyDescent="0.2">
      <c r="A10" s="161" t="str">
        <f>'5-Buget_cerere'!A9</f>
        <v>1.4.</v>
      </c>
      <c r="B10" s="16" t="str">
        <f>'5-Buget_cerere'!B9</f>
        <v>Cheltuieli pentru relocarea/protecţia utilităţilor</v>
      </c>
      <c r="C10" s="17">
        <f>'5-Buget_cerere'!I9</f>
        <v>0</v>
      </c>
      <c r="D10" s="5" t="str">
        <f t="shared" si="0"/>
        <v/>
      </c>
      <c r="E10" s="477">
        <v>0</v>
      </c>
      <c r="F10" s="477">
        <v>0</v>
      </c>
      <c r="G10" s="477">
        <v>0</v>
      </c>
      <c r="H10" s="477">
        <v>0</v>
      </c>
      <c r="I10" s="477">
        <v>0</v>
      </c>
      <c r="J10" s="2">
        <v>0</v>
      </c>
      <c r="K10" s="2">
        <v>0</v>
      </c>
      <c r="L10" s="18"/>
      <c r="M10" s="18"/>
    </row>
    <row r="11" spans="1:13" s="15" customFormat="1" ht="15" x14ac:dyDescent="0.2">
      <c r="A11" s="160"/>
      <c r="B11" s="91" t="str">
        <f>'5-Buget_cerere'!B10</f>
        <v>TOTAL CAPITOL 1</v>
      </c>
      <c r="C11" s="17">
        <f>'5-Buget_cerere'!I10</f>
        <v>0</v>
      </c>
      <c r="D11" s="5" t="str">
        <f t="shared" si="0"/>
        <v/>
      </c>
      <c r="E11" s="21">
        <f>SUM(E7:E10)</f>
        <v>0</v>
      </c>
      <c r="F11" s="21">
        <f t="shared" ref="F11:H11" si="1">SUM(F7:F10)</f>
        <v>0</v>
      </c>
      <c r="G11" s="21">
        <f t="shared" si="1"/>
        <v>0</v>
      </c>
      <c r="H11" s="21">
        <f t="shared" si="1"/>
        <v>0</v>
      </c>
      <c r="I11" s="21">
        <f t="shared" ref="I11:K11" si="2">SUM(I7:I10)</f>
        <v>0</v>
      </c>
      <c r="J11" s="21">
        <f t="shared" si="2"/>
        <v>0</v>
      </c>
      <c r="K11" s="21">
        <f t="shared" si="2"/>
        <v>0</v>
      </c>
      <c r="L11" s="14"/>
      <c r="M11" s="14"/>
    </row>
    <row r="12" spans="1:13" s="15" customFormat="1" ht="14.25" customHeight="1" x14ac:dyDescent="0.2">
      <c r="A12" s="160" t="str">
        <f>'5-Buget_cerere'!A11</f>
        <v>CAP. 2</v>
      </c>
      <c r="B12" s="576" t="str">
        <f>'5-Buget_cerere'!B11</f>
        <v>Cheltuieli pt asigurarea utilităţilor necesare obiectivului de investiții</v>
      </c>
      <c r="C12" s="577"/>
      <c r="D12" s="577"/>
      <c r="E12" s="577"/>
      <c r="F12" s="577"/>
      <c r="G12" s="577"/>
      <c r="H12" s="578"/>
      <c r="I12" s="14"/>
      <c r="J12" s="18"/>
      <c r="K12" s="14"/>
      <c r="L12" s="14"/>
      <c r="M12" s="14"/>
    </row>
    <row r="13" spans="1:13" s="15" customFormat="1" ht="25.5" customHeight="1" x14ac:dyDescent="0.2">
      <c r="A13" s="161" t="str">
        <f>'5-Buget_cerere'!A12</f>
        <v>2.1</v>
      </c>
      <c r="B13" s="16" t="str">
        <f>'5-Buget_cerere'!B12</f>
        <v>Cheltuieli pentru asigurarea utilităţilor necesare obiectivului de investiţii</v>
      </c>
      <c r="C13" s="17">
        <f>'5-Buget_cerere'!I12</f>
        <v>0</v>
      </c>
      <c r="D13" s="5" t="str">
        <f t="shared" ref="D13:D14" si="3">IF(E13+F13+G13+H13&lt;&gt;C13,"Eroare!","")</f>
        <v/>
      </c>
      <c r="E13" s="477">
        <v>0</v>
      </c>
      <c r="F13" s="477">
        <v>0</v>
      </c>
      <c r="G13" s="477">
        <v>0</v>
      </c>
      <c r="H13" s="477">
        <v>0</v>
      </c>
      <c r="I13" s="477">
        <v>0</v>
      </c>
      <c r="J13" s="18"/>
      <c r="K13" s="14"/>
      <c r="L13" s="14"/>
      <c r="M13" s="14"/>
    </row>
    <row r="14" spans="1:13" s="15" customFormat="1" ht="15" customHeight="1" x14ac:dyDescent="0.2">
      <c r="A14" s="160"/>
      <c r="B14" s="20" t="str">
        <f>'5-Buget_cerere'!B13</f>
        <v> TOTAL CAPITOL 2</v>
      </c>
      <c r="C14" s="17">
        <f>'5-Buget_cerere'!I13</f>
        <v>0</v>
      </c>
      <c r="D14" s="5" t="str">
        <f t="shared" si="3"/>
        <v/>
      </c>
      <c r="E14" s="21">
        <f t="shared" ref="E14:H14" si="4">E13</f>
        <v>0</v>
      </c>
      <c r="F14" s="21">
        <f t="shared" si="4"/>
        <v>0</v>
      </c>
      <c r="G14" s="21">
        <f t="shared" si="4"/>
        <v>0</v>
      </c>
      <c r="H14" s="21">
        <f t="shared" si="4"/>
        <v>0</v>
      </c>
      <c r="I14" s="21">
        <f t="shared" ref="I14" si="5">I13</f>
        <v>0</v>
      </c>
      <c r="J14" s="18"/>
      <c r="K14" s="14"/>
      <c r="L14" s="14"/>
      <c r="M14" s="14"/>
    </row>
    <row r="15" spans="1:13" s="15" customFormat="1" ht="15" x14ac:dyDescent="0.2">
      <c r="A15" s="160" t="str">
        <f>'5-Buget_cerere'!A14</f>
        <v>CAP. 3</v>
      </c>
      <c r="B15" s="576" t="str">
        <f>'5-Buget_cerere'!B14</f>
        <v>Cheltuieli pentru proiectare și asistență tehnică</v>
      </c>
      <c r="C15" s="577"/>
      <c r="D15" s="577"/>
      <c r="E15" s="577"/>
      <c r="F15" s="577"/>
      <c r="G15" s="577"/>
      <c r="H15" s="578"/>
      <c r="I15" s="14"/>
      <c r="J15" s="18"/>
      <c r="K15" s="14"/>
      <c r="L15" s="14"/>
      <c r="M15" s="14"/>
    </row>
    <row r="16" spans="1:13" s="19" customFormat="1" ht="15" x14ac:dyDescent="0.2">
      <c r="A16" s="161" t="str">
        <f>'5-Buget_cerere'!A15</f>
        <v>3.1.</v>
      </c>
      <c r="B16" s="16" t="str">
        <f>'5-Buget_cerere'!B15</f>
        <v xml:space="preserve"> Studii de teren</v>
      </c>
      <c r="C16" s="17">
        <f>'5-Buget_cerere'!I15</f>
        <v>0</v>
      </c>
      <c r="D16" s="5" t="str">
        <f>IF(E16+F16+G16+H16+I16+J16+K16&lt;&gt;C16,"Eroare!","")</f>
        <v/>
      </c>
      <c r="E16" s="477">
        <v>0</v>
      </c>
      <c r="F16" s="477">
        <v>0</v>
      </c>
      <c r="G16" s="477">
        <v>0</v>
      </c>
      <c r="H16" s="477">
        <v>0</v>
      </c>
      <c r="I16" s="477">
        <v>0</v>
      </c>
      <c r="J16" s="2">
        <v>0</v>
      </c>
      <c r="K16" s="2">
        <v>0</v>
      </c>
      <c r="L16" s="18"/>
      <c r="M16" s="18"/>
    </row>
    <row r="17" spans="1:13" s="19" customFormat="1" ht="38.25" x14ac:dyDescent="0.2">
      <c r="A17" s="161" t="str">
        <f>'5-Buget_cerere'!A16</f>
        <v xml:space="preserve">3.2. </v>
      </c>
      <c r="B17" s="16" t="str">
        <f>'5-Buget_cerere'!B16</f>
        <v>Documentaţii-suport şi cheltuieli pentru obţinerea de avize, acorduri şi autorizaţii</v>
      </c>
      <c r="C17" s="17">
        <f>'5-Buget_cerere'!I16</f>
        <v>0</v>
      </c>
      <c r="D17" s="5" t="str">
        <f t="shared" ref="D17:D23" si="6">IF(E17+F17+G17+H17+I17+J17+K17&lt;&gt;C17,"Eroare!","")</f>
        <v/>
      </c>
      <c r="E17" s="477">
        <v>0</v>
      </c>
      <c r="F17" s="477">
        <v>0</v>
      </c>
      <c r="G17" s="477">
        <v>0</v>
      </c>
      <c r="H17" s="477">
        <v>0</v>
      </c>
      <c r="I17" s="477">
        <v>0</v>
      </c>
      <c r="J17" s="2">
        <v>0</v>
      </c>
      <c r="K17" s="2">
        <v>0</v>
      </c>
      <c r="L17" s="18"/>
      <c r="M17" s="18"/>
    </row>
    <row r="18" spans="1:13" s="19" customFormat="1" ht="17.25" customHeight="1" x14ac:dyDescent="0.2">
      <c r="A18" s="161" t="s">
        <v>479</v>
      </c>
      <c r="B18" s="16" t="str">
        <f>'5-Buget_cerere'!B17</f>
        <v>Expertizare tehnică</v>
      </c>
      <c r="C18" s="17">
        <f>'5-Buget_cerere'!I17</f>
        <v>0</v>
      </c>
      <c r="D18" s="5"/>
      <c r="E18" s="477">
        <v>0</v>
      </c>
      <c r="F18" s="477">
        <v>0</v>
      </c>
      <c r="G18" s="477">
        <v>0</v>
      </c>
      <c r="H18" s="477">
        <v>0</v>
      </c>
      <c r="I18" s="477">
        <v>0</v>
      </c>
      <c r="J18" s="2"/>
      <c r="K18" s="2"/>
      <c r="L18" s="18"/>
      <c r="M18" s="18"/>
    </row>
    <row r="19" spans="1:13" s="19" customFormat="1" ht="15" x14ac:dyDescent="0.2">
      <c r="A19" s="161" t="str">
        <f>'5-Buget_cerere'!A19</f>
        <v>3.5.</v>
      </c>
      <c r="B19" s="16" t="str">
        <f>'5-Buget_cerere'!B19</f>
        <v>Proiectare</v>
      </c>
      <c r="C19" s="17">
        <f>'5-Buget_cerere'!I19</f>
        <v>0</v>
      </c>
      <c r="D19" s="5" t="str">
        <f t="shared" si="6"/>
        <v/>
      </c>
      <c r="E19" s="477">
        <v>0</v>
      </c>
      <c r="F19" s="477">
        <v>0</v>
      </c>
      <c r="G19" s="477">
        <v>0</v>
      </c>
      <c r="H19" s="477">
        <v>0</v>
      </c>
      <c r="I19" s="477">
        <v>0</v>
      </c>
      <c r="J19" s="2">
        <v>0</v>
      </c>
      <c r="K19" s="2">
        <v>0</v>
      </c>
      <c r="L19" s="18"/>
      <c r="M19" s="18"/>
    </row>
    <row r="20" spans="1:13" s="19" customFormat="1" ht="15" x14ac:dyDescent="0.2">
      <c r="A20" s="161" t="s">
        <v>480</v>
      </c>
      <c r="B20" s="16" t="str">
        <f>'5-Buget_cerere'!B20</f>
        <v>Organizarea procedurilor de achiziţie</v>
      </c>
      <c r="C20" s="17">
        <f>'5-Buget_cerere'!I20</f>
        <v>0</v>
      </c>
      <c r="D20" s="5"/>
      <c r="E20" s="477">
        <v>0</v>
      </c>
      <c r="F20" s="477">
        <v>0</v>
      </c>
      <c r="G20" s="477">
        <v>0</v>
      </c>
      <c r="H20" s="477">
        <v>0</v>
      </c>
      <c r="I20" s="477">
        <v>0</v>
      </c>
      <c r="J20" s="2"/>
      <c r="K20" s="2"/>
      <c r="L20" s="18"/>
      <c r="M20" s="18"/>
    </row>
    <row r="21" spans="1:13" s="19" customFormat="1" ht="15" x14ac:dyDescent="0.2">
      <c r="A21" s="161" t="str">
        <f>'5-Buget_cerere'!A21</f>
        <v>3.7.</v>
      </c>
      <c r="B21" s="16" t="str">
        <f>'5-Buget_cerere'!B21</f>
        <v>Consultanţă</v>
      </c>
      <c r="C21" s="17">
        <f>'5-Buget_cerere'!I21</f>
        <v>0</v>
      </c>
      <c r="D21" s="5" t="str">
        <f t="shared" si="6"/>
        <v/>
      </c>
      <c r="E21" s="477">
        <v>0</v>
      </c>
      <c r="F21" s="477">
        <v>0</v>
      </c>
      <c r="G21" s="477">
        <v>0</v>
      </c>
      <c r="H21" s="477">
        <v>0</v>
      </c>
      <c r="I21" s="477">
        <v>0</v>
      </c>
      <c r="J21" s="2">
        <v>0</v>
      </c>
      <c r="K21" s="2">
        <v>0</v>
      </c>
      <c r="L21" s="18"/>
      <c r="M21" s="18"/>
    </row>
    <row r="22" spans="1:13" s="19" customFormat="1" ht="15" x14ac:dyDescent="0.2">
      <c r="A22" s="161" t="str">
        <f>'5-Buget_cerere'!A22</f>
        <v>3.8.</v>
      </c>
      <c r="B22" s="16" t="str">
        <f>'5-Buget_cerere'!B22</f>
        <v>Asistenţă tehnică</v>
      </c>
      <c r="C22" s="17">
        <f>'5-Buget_cerere'!I22</f>
        <v>0</v>
      </c>
      <c r="D22" s="5" t="str">
        <f t="shared" si="6"/>
        <v/>
      </c>
      <c r="E22" s="477">
        <v>0</v>
      </c>
      <c r="F22" s="477">
        <v>0</v>
      </c>
      <c r="G22" s="477">
        <v>0</v>
      </c>
      <c r="H22" s="477">
        <v>0</v>
      </c>
      <c r="I22" s="477">
        <v>0</v>
      </c>
      <c r="J22" s="2">
        <v>0</v>
      </c>
      <c r="K22" s="2">
        <v>0</v>
      </c>
      <c r="L22" s="18"/>
      <c r="M22" s="18"/>
    </row>
    <row r="23" spans="1:13" s="15" customFormat="1" ht="15" x14ac:dyDescent="0.2">
      <c r="A23" s="160"/>
      <c r="B23" s="20" t="str">
        <f>'5-Buget_cerere'!B23</f>
        <v> TOTAL CAPITOL 3</v>
      </c>
      <c r="C23" s="17">
        <f>'5-Buget_cerere'!I23</f>
        <v>0</v>
      </c>
      <c r="D23" s="5" t="str">
        <f t="shared" si="6"/>
        <v/>
      </c>
      <c r="E23" s="21">
        <f>SUM(E16:E22)</f>
        <v>0</v>
      </c>
      <c r="F23" s="21">
        <f t="shared" ref="F23:H23" si="7">SUM(F16:F22)</f>
        <v>0</v>
      </c>
      <c r="G23" s="21">
        <f t="shared" si="7"/>
        <v>0</v>
      </c>
      <c r="H23" s="21">
        <f t="shared" si="7"/>
        <v>0</v>
      </c>
      <c r="I23" s="21">
        <f t="shared" ref="I23:K23" si="8">SUM(I16:I22)</f>
        <v>0</v>
      </c>
      <c r="J23" s="21">
        <f t="shared" si="8"/>
        <v>0</v>
      </c>
      <c r="K23" s="21">
        <f t="shared" si="8"/>
        <v>0</v>
      </c>
      <c r="L23" s="14"/>
      <c r="M23" s="14"/>
    </row>
    <row r="24" spans="1:13" s="15" customFormat="1" ht="15" x14ac:dyDescent="0.2">
      <c r="A24" s="160" t="str">
        <f>'5-Buget_cerere'!A24</f>
        <v>CAP. 4</v>
      </c>
      <c r="B24" s="576" t="str">
        <f>'5-Buget_cerere'!B24</f>
        <v>Cheltuieli pentru investiţia de bază</v>
      </c>
      <c r="C24" s="577"/>
      <c r="D24" s="577"/>
      <c r="E24" s="577"/>
      <c r="F24" s="577"/>
      <c r="G24" s="577"/>
      <c r="H24" s="578"/>
      <c r="I24" s="14"/>
      <c r="J24" s="18"/>
      <c r="K24" s="14"/>
      <c r="L24" s="14"/>
      <c r="M24" s="14"/>
    </row>
    <row r="25" spans="1:13" s="19" customFormat="1" ht="15" x14ac:dyDescent="0.2">
      <c r="A25" s="161" t="str">
        <f>'5-Buget_cerere'!A25</f>
        <v>4.1.</v>
      </c>
      <c r="B25" s="16" t="str">
        <f>'5-Buget_cerere'!B25</f>
        <v>Construcţii şi instalaţii din care</v>
      </c>
      <c r="C25" s="17">
        <f>'5-Buget_cerere'!I25</f>
        <v>0</v>
      </c>
      <c r="D25" s="5" t="str">
        <f t="shared" ref="D25:D29" si="9">IF(E25+F25+G25+H25+I25+J25+K25&lt;&gt;C25,"Eroare!","")</f>
        <v/>
      </c>
      <c r="E25" s="477">
        <v>0</v>
      </c>
      <c r="F25" s="477">
        <v>0</v>
      </c>
      <c r="G25" s="477">
        <v>0</v>
      </c>
      <c r="H25" s="477">
        <v>0</v>
      </c>
      <c r="I25" s="477">
        <v>0</v>
      </c>
      <c r="J25" s="2">
        <v>0</v>
      </c>
      <c r="K25" s="2">
        <v>0</v>
      </c>
      <c r="L25" s="18"/>
      <c r="M25" s="18"/>
    </row>
    <row r="26" spans="1:13" s="19" customFormat="1" ht="25.5" x14ac:dyDescent="0.2">
      <c r="A26" s="161" t="s">
        <v>118</v>
      </c>
      <c r="B26" s="16" t="str">
        <f>'5-Buget_cerere'!B26</f>
        <v>Montaj utilaje echipamente tehnologice şi funcţionale din care</v>
      </c>
      <c r="C26" s="17">
        <f>'5-Buget_cerere'!I26</f>
        <v>0</v>
      </c>
      <c r="D26" s="5"/>
      <c r="E26" s="477">
        <v>0</v>
      </c>
      <c r="F26" s="477">
        <v>0</v>
      </c>
      <c r="G26" s="477">
        <v>0</v>
      </c>
      <c r="H26" s="477">
        <v>0</v>
      </c>
      <c r="I26" s="477">
        <v>0</v>
      </c>
      <c r="J26" s="2"/>
      <c r="K26" s="2"/>
      <c r="L26" s="18"/>
      <c r="M26" s="18"/>
    </row>
    <row r="27" spans="1:13" s="19" customFormat="1" ht="38.25" x14ac:dyDescent="0.2">
      <c r="A27" s="161" t="s">
        <v>120</v>
      </c>
      <c r="B27" s="16" t="str">
        <f>'5-Buget_cerere'!B27</f>
        <v>Utilaje, echipamente tehnologice şi funcţionale care necesită montaj din care</v>
      </c>
      <c r="C27" s="17">
        <f>'5-Buget_cerere'!I27</f>
        <v>0</v>
      </c>
      <c r="D27" s="5"/>
      <c r="E27" s="477">
        <v>0</v>
      </c>
      <c r="F27" s="477">
        <v>0</v>
      </c>
      <c r="G27" s="477">
        <v>0</v>
      </c>
      <c r="H27" s="477">
        <v>0</v>
      </c>
      <c r="I27" s="477">
        <v>0</v>
      </c>
      <c r="J27" s="2"/>
      <c r="K27" s="2"/>
      <c r="L27" s="18"/>
      <c r="M27" s="18"/>
    </row>
    <row r="28" spans="1:13" s="19" customFormat="1" ht="27.75" customHeight="1" x14ac:dyDescent="0.2">
      <c r="A28" s="161" t="s">
        <v>412</v>
      </c>
      <c r="B28" s="16" t="str">
        <f>'5-Buget_cerere'!B28</f>
        <v>Utilaje fără montaj şi echipamente de transport din care</v>
      </c>
      <c r="C28" s="17">
        <f>'5-Buget_cerere'!I28</f>
        <v>0</v>
      </c>
      <c r="D28" s="5"/>
      <c r="E28" s="477">
        <v>0</v>
      </c>
      <c r="F28" s="477">
        <v>0</v>
      </c>
      <c r="G28" s="477">
        <v>0</v>
      </c>
      <c r="H28" s="477">
        <v>0</v>
      </c>
      <c r="I28" s="477">
        <v>0</v>
      </c>
      <c r="J28" s="2"/>
      <c r="K28" s="2"/>
      <c r="L28" s="18"/>
      <c r="M28" s="18"/>
    </row>
    <row r="29" spans="1:13" s="19" customFormat="1" ht="15" x14ac:dyDescent="0.2">
      <c r="A29" s="161" t="str">
        <f>'5-Buget_cerere'!A29</f>
        <v>4.5.</v>
      </c>
      <c r="B29" s="16" t="str">
        <f>'5-Buget_cerere'!B29</f>
        <v>Dotări din care</v>
      </c>
      <c r="C29" s="17">
        <f>'5-Buget_cerere'!I29</f>
        <v>0</v>
      </c>
      <c r="D29" s="5" t="str">
        <f t="shared" si="9"/>
        <v/>
      </c>
      <c r="E29" s="477">
        <v>0</v>
      </c>
      <c r="F29" s="477">
        <v>0</v>
      </c>
      <c r="G29" s="477">
        <v>0</v>
      </c>
      <c r="H29" s="477">
        <v>0</v>
      </c>
      <c r="I29" s="477">
        <v>0</v>
      </c>
      <c r="J29" s="2">
        <v>0</v>
      </c>
      <c r="K29" s="2">
        <v>0</v>
      </c>
      <c r="L29" s="18"/>
      <c r="M29" s="18"/>
    </row>
    <row r="30" spans="1:13" s="19" customFormat="1" ht="15" x14ac:dyDescent="0.2">
      <c r="A30" s="161" t="str">
        <f>'5-Buget_cerere'!A30</f>
        <v>4.6.</v>
      </c>
      <c r="B30" s="16" t="str">
        <f>'5-Buget_cerere'!B30</f>
        <v>Active necorporale din care</v>
      </c>
      <c r="C30" s="17">
        <f>'5-Buget_cerere'!I30</f>
        <v>0</v>
      </c>
      <c r="D30" s="5" t="str">
        <f>IF(E30+F30+G30+H30+I30+J30+K30&lt;&gt;C30,"Eroare!","")</f>
        <v/>
      </c>
      <c r="E30" s="477">
        <v>0</v>
      </c>
      <c r="F30" s="477">
        <v>0</v>
      </c>
      <c r="G30" s="477">
        <v>0</v>
      </c>
      <c r="H30" s="477">
        <v>0</v>
      </c>
      <c r="I30" s="477">
        <v>0</v>
      </c>
      <c r="J30" s="2">
        <v>0</v>
      </c>
      <c r="K30" s="2">
        <v>0</v>
      </c>
      <c r="L30" s="18"/>
      <c r="M30" s="18"/>
    </row>
    <row r="31" spans="1:13" s="15" customFormat="1" ht="15" x14ac:dyDescent="0.2">
      <c r="A31" s="160"/>
      <c r="B31" s="20" t="str">
        <f>'5-Buget_cerere'!B31</f>
        <v>TOTAL CAPITOL 4</v>
      </c>
      <c r="C31" s="17">
        <f>'5-Buget_cerere'!I31</f>
        <v>0</v>
      </c>
      <c r="D31" s="5" t="str">
        <f>IF(E31+F31+G31+H31+I31+J31+K31&lt;&gt;C31,"Eroare!","")</f>
        <v/>
      </c>
      <c r="E31" s="21">
        <f>SUM(E25:E30)</f>
        <v>0</v>
      </c>
      <c r="F31" s="21">
        <f t="shared" ref="F31:J31" si="10">SUM(F25:F30)</f>
        <v>0</v>
      </c>
      <c r="G31" s="21">
        <f t="shared" si="10"/>
        <v>0</v>
      </c>
      <c r="H31" s="21">
        <f t="shared" si="10"/>
        <v>0</v>
      </c>
      <c r="I31" s="21">
        <f t="shared" si="10"/>
        <v>0</v>
      </c>
      <c r="J31" s="21">
        <f t="shared" si="10"/>
        <v>0</v>
      </c>
      <c r="K31" s="21">
        <f>SUM(K25:K30)</f>
        <v>0</v>
      </c>
      <c r="L31" s="14"/>
      <c r="M31" s="14"/>
    </row>
    <row r="32" spans="1:13" s="15" customFormat="1" ht="15" x14ac:dyDescent="0.2">
      <c r="A32" s="160" t="str">
        <f>'5-Buget_cerere'!A34</f>
        <v>CAP. 5</v>
      </c>
      <c r="B32" s="576" t="str">
        <f>'5-Buget_cerere'!B34</f>
        <v>Alte cheltuieli</v>
      </c>
      <c r="C32" s="577"/>
      <c r="D32" s="577"/>
      <c r="E32" s="577"/>
      <c r="F32" s="577"/>
      <c r="G32" s="577"/>
      <c r="H32" s="578"/>
      <c r="I32" s="14"/>
      <c r="J32" s="18"/>
      <c r="K32" s="14"/>
      <c r="L32" s="14"/>
      <c r="M32" s="14"/>
    </row>
    <row r="33" spans="1:13" s="19" customFormat="1" ht="15" x14ac:dyDescent="0.2">
      <c r="A33" s="161" t="str">
        <f>'5-Buget_cerere'!A35</f>
        <v>5.1.</v>
      </c>
      <c r="B33" s="16" t="str">
        <f>'5-Buget_cerere'!B35</f>
        <v>Organizare de şantier</v>
      </c>
      <c r="C33" s="17">
        <f>'5-Buget_cerere'!I35</f>
        <v>0</v>
      </c>
      <c r="D33" s="5" t="str">
        <f t="shared" ref="D33:D37" si="11">IF(E33+F33+G33+H33+I33+J33+K33&lt;&gt;C33,"Eroare!","")</f>
        <v/>
      </c>
      <c r="E33" s="477">
        <v>0</v>
      </c>
      <c r="F33" s="477">
        <v>0</v>
      </c>
      <c r="G33" s="477">
        <v>0</v>
      </c>
      <c r="H33" s="477">
        <v>0</v>
      </c>
      <c r="I33" s="477">
        <v>0</v>
      </c>
      <c r="J33" s="2">
        <v>0</v>
      </c>
      <c r="K33" s="2">
        <v>0</v>
      </c>
      <c r="L33" s="18"/>
      <c r="M33" s="18"/>
    </row>
    <row r="34" spans="1:13" s="15" customFormat="1" ht="15" x14ac:dyDescent="0.2">
      <c r="A34" s="161" t="str">
        <f>'5-Buget_cerere'!A36</f>
        <v>5.2.</v>
      </c>
      <c r="B34" s="16" t="str">
        <f>'5-Buget_cerere'!B36</f>
        <v>Comisioane, cote, taxe, costul creditului</v>
      </c>
      <c r="C34" s="17">
        <f>'5-Buget_cerere'!I36</f>
        <v>0</v>
      </c>
      <c r="D34" s="5" t="str">
        <f t="shared" si="11"/>
        <v/>
      </c>
      <c r="E34" s="477">
        <v>0</v>
      </c>
      <c r="F34" s="477">
        <v>0</v>
      </c>
      <c r="G34" s="477">
        <v>0</v>
      </c>
      <c r="H34" s="477">
        <v>0</v>
      </c>
      <c r="I34" s="477">
        <v>0</v>
      </c>
      <c r="J34" s="2">
        <v>0</v>
      </c>
      <c r="K34" s="2">
        <v>0</v>
      </c>
      <c r="L34" s="14"/>
      <c r="M34" s="14"/>
    </row>
    <row r="35" spans="1:13" s="15" customFormat="1" ht="15" x14ac:dyDescent="0.2">
      <c r="A35" s="161" t="str">
        <f>'5-Buget_cerere'!A37</f>
        <v>5.3.</v>
      </c>
      <c r="B35" s="16" t="str">
        <f>'5-Buget_cerere'!B37</f>
        <v>Cheltuieli diverse şi neprevăzute</v>
      </c>
      <c r="C35" s="17">
        <f>'5-Buget_cerere'!I37</f>
        <v>0</v>
      </c>
      <c r="D35" s="5" t="str">
        <f>IF(E35+F35+G35+H35+I35+J36+K36&lt;&gt;C35,"Eroare!","")</f>
        <v/>
      </c>
      <c r="E35" s="477">
        <v>0</v>
      </c>
      <c r="F35" s="477">
        <v>0</v>
      </c>
      <c r="G35" s="477">
        <v>0</v>
      </c>
      <c r="H35" s="477">
        <v>0</v>
      </c>
      <c r="I35" s="477">
        <v>0</v>
      </c>
      <c r="J35" s="2"/>
      <c r="K35" s="2"/>
      <c r="L35" s="14"/>
      <c r="M35" s="14"/>
    </row>
    <row r="36" spans="1:13" s="15" customFormat="1" ht="25.5" x14ac:dyDescent="0.2">
      <c r="A36" s="386" t="s">
        <v>444</v>
      </c>
      <c r="B36" s="16" t="str">
        <f>'5-Buget_cerere'!B38</f>
        <v>Cheltuieli pentru informare şi publicitate</v>
      </c>
      <c r="C36" s="17">
        <f>'5-Buget_cerere'!I38</f>
        <v>0</v>
      </c>
      <c r="D36" s="385"/>
      <c r="E36" s="477">
        <v>0</v>
      </c>
      <c r="F36" s="477">
        <v>0</v>
      </c>
      <c r="G36" s="477">
        <v>0</v>
      </c>
      <c r="H36" s="477">
        <v>0</v>
      </c>
      <c r="I36" s="477">
        <v>0</v>
      </c>
      <c r="J36" s="2">
        <v>0</v>
      </c>
      <c r="K36" s="2">
        <v>0</v>
      </c>
      <c r="L36" s="14"/>
      <c r="M36" s="14"/>
    </row>
    <row r="37" spans="1:13" s="15" customFormat="1" ht="15" x14ac:dyDescent="0.2">
      <c r="A37" s="160"/>
      <c r="B37" s="20" t="str">
        <f>'5-Buget_cerere'!B39</f>
        <v>TOTAL CAPITOL 5</v>
      </c>
      <c r="C37" s="17">
        <f>'5-Buget_cerere'!I39</f>
        <v>0</v>
      </c>
      <c r="D37" s="5" t="str">
        <f t="shared" si="11"/>
        <v/>
      </c>
      <c r="E37" s="21">
        <f>SUM(E33:E36)</f>
        <v>0</v>
      </c>
      <c r="F37" s="21">
        <f>SUM(F33:F36)</f>
        <v>0</v>
      </c>
      <c r="G37" s="21">
        <f>SUM(G33:G36)</f>
        <v>0</v>
      </c>
      <c r="H37" s="21">
        <f>SUM(H33:H36)</f>
        <v>0</v>
      </c>
      <c r="I37" s="21">
        <f>SUM(I33:I36)</f>
        <v>0</v>
      </c>
      <c r="J37" s="21">
        <f t="shared" ref="J37:K37" si="12">SUM(J33:J36)</f>
        <v>0</v>
      </c>
      <c r="K37" s="21">
        <f t="shared" si="12"/>
        <v>0</v>
      </c>
      <c r="L37" s="14"/>
      <c r="M37" s="14"/>
    </row>
    <row r="38" spans="1:13" s="15" customFormat="1" ht="15" x14ac:dyDescent="0.2">
      <c r="A38" s="160" t="str">
        <f>'5-Buget_cerere'!A40</f>
        <v>CAP. 6</v>
      </c>
      <c r="B38" s="576" t="str">
        <f>'5-Buget_cerere'!B40</f>
        <v xml:space="preserve">Pregătirea personalului de exploatare     </v>
      </c>
      <c r="C38" s="577"/>
      <c r="D38" s="577"/>
      <c r="E38" s="577"/>
      <c r="F38" s="577"/>
      <c r="G38" s="577"/>
      <c r="H38" s="578"/>
      <c r="I38" s="14"/>
      <c r="J38" s="18"/>
      <c r="K38" s="14"/>
      <c r="L38" s="14"/>
      <c r="M38" s="14"/>
    </row>
    <row r="39" spans="1:13" s="15" customFormat="1" ht="15" x14ac:dyDescent="0.2">
      <c r="A39" s="161" t="str">
        <f>'5-Buget_cerere'!A41</f>
        <v>6.1.</v>
      </c>
      <c r="B39" s="16" t="str">
        <f>'5-Buget_cerere'!B41</f>
        <v xml:space="preserve">Probe tehnologice şi teste                </v>
      </c>
      <c r="C39" s="17">
        <f>'5-Buget_cerere'!I41</f>
        <v>0</v>
      </c>
      <c r="D39" s="5" t="str">
        <f t="shared" ref="D39:D42" si="13">IF(E39+F39+G39+H39+I39+J39+K39&lt;&gt;C39,"Eroare!","")</f>
        <v/>
      </c>
      <c r="E39" s="477">
        <v>0</v>
      </c>
      <c r="F39" s="477">
        <v>0</v>
      </c>
      <c r="G39" s="477">
        <v>0</v>
      </c>
      <c r="H39" s="477">
        <v>0</v>
      </c>
      <c r="I39" s="477">
        <v>0</v>
      </c>
      <c r="J39" s="2">
        <v>0</v>
      </c>
      <c r="K39" s="2">
        <v>0</v>
      </c>
      <c r="L39" s="14"/>
      <c r="M39" s="14"/>
    </row>
    <row r="40" spans="1:13" s="15" customFormat="1" ht="15" hidden="1" x14ac:dyDescent="0.2">
      <c r="A40" s="161" t="e">
        <f>'5-Buget_cerere'!#REF!</f>
        <v>#REF!</v>
      </c>
      <c r="B40" s="16" t="e">
        <f>'5-Buget_cerere'!#REF!</f>
        <v>#REF!</v>
      </c>
      <c r="C40" s="17" t="e">
        <f>'5-Buget_cerere'!#REF!</f>
        <v>#REF!</v>
      </c>
      <c r="D40" s="5" t="e">
        <f t="shared" si="13"/>
        <v>#REF!</v>
      </c>
      <c r="E40" s="2"/>
      <c r="F40" s="2"/>
      <c r="G40" s="2"/>
      <c r="H40" s="2"/>
      <c r="I40" s="2"/>
      <c r="J40" s="2"/>
      <c r="K40" s="2"/>
      <c r="L40" s="14"/>
      <c r="M40" s="14"/>
    </row>
    <row r="41" spans="1:13" s="15" customFormat="1" ht="15" hidden="1" x14ac:dyDescent="0.2">
      <c r="A41" s="161"/>
      <c r="B41" s="16"/>
      <c r="C41" s="17"/>
      <c r="D41" s="5" t="str">
        <f t="shared" si="13"/>
        <v/>
      </c>
      <c r="E41" s="2"/>
      <c r="F41" s="2"/>
      <c r="G41" s="2"/>
      <c r="H41" s="2"/>
      <c r="I41" s="2"/>
      <c r="J41" s="2"/>
      <c r="K41" s="2"/>
      <c r="L41" s="14"/>
      <c r="M41" s="14"/>
    </row>
    <row r="42" spans="1:13" s="15" customFormat="1" ht="15" x14ac:dyDescent="0.2">
      <c r="A42" s="160"/>
      <c r="B42" s="20" t="str">
        <f>'5-Buget_cerere'!B42</f>
        <v>TOTAL CAPITOL 6</v>
      </c>
      <c r="C42" s="17">
        <f>'5-Buget_cerere'!I42</f>
        <v>0</v>
      </c>
      <c r="D42" s="5" t="str">
        <f t="shared" si="13"/>
        <v/>
      </c>
      <c r="E42" s="21">
        <f>SUM(E39:E40)</f>
        <v>0</v>
      </c>
      <c r="F42" s="21">
        <f t="shared" ref="F42:H42" si="14">SUM(F39:F40)</f>
        <v>0</v>
      </c>
      <c r="G42" s="21">
        <f t="shared" si="14"/>
        <v>0</v>
      </c>
      <c r="H42" s="21">
        <f t="shared" si="14"/>
        <v>0</v>
      </c>
      <c r="I42" s="21">
        <f t="shared" ref="I42:K42" si="15">SUM(I39:I40)</f>
        <v>0</v>
      </c>
      <c r="J42" s="21">
        <f t="shared" si="15"/>
        <v>0</v>
      </c>
      <c r="K42" s="21">
        <f t="shared" si="15"/>
        <v>0</v>
      </c>
      <c r="L42" s="14"/>
      <c r="M42" s="14"/>
    </row>
    <row r="43" spans="1:13" s="15" customFormat="1" ht="15" x14ac:dyDescent="0.2">
      <c r="A43" s="160" t="s">
        <v>468</v>
      </c>
      <c r="B43" s="589" t="s">
        <v>532</v>
      </c>
      <c r="C43" s="590"/>
      <c r="D43" s="590"/>
      <c r="E43" s="590"/>
      <c r="F43" s="590"/>
      <c r="G43" s="590"/>
      <c r="H43" s="590"/>
      <c r="I43" s="591"/>
      <c r="J43" s="26"/>
      <c r="K43" s="26"/>
      <c r="L43" s="14"/>
      <c r="M43" s="14"/>
    </row>
    <row r="44" spans="1:13" s="15" customFormat="1" ht="15" x14ac:dyDescent="0.2">
      <c r="A44" s="448" t="s">
        <v>530</v>
      </c>
      <c r="B44" s="449" t="s">
        <v>517</v>
      </c>
      <c r="C44" s="17">
        <f>'5-Buget_cerere'!I44</f>
        <v>0</v>
      </c>
      <c r="D44" s="5"/>
      <c r="E44" s="477">
        <v>0</v>
      </c>
      <c r="F44" s="477">
        <v>0</v>
      </c>
      <c r="G44" s="477">
        <v>0</v>
      </c>
      <c r="H44" s="477">
        <v>0</v>
      </c>
      <c r="I44" s="477">
        <v>0</v>
      </c>
      <c r="J44" s="26"/>
      <c r="K44" s="26"/>
      <c r="L44" s="14"/>
      <c r="M44" s="14"/>
    </row>
    <row r="45" spans="1:13" s="15" customFormat="1" ht="25.5" x14ac:dyDescent="0.2">
      <c r="A45" s="448" t="s">
        <v>531</v>
      </c>
      <c r="B45" s="115" t="s">
        <v>518</v>
      </c>
      <c r="C45" s="17">
        <f>'5-Buget_cerere'!I45</f>
        <v>0</v>
      </c>
      <c r="D45" s="5"/>
      <c r="E45" s="477">
        <v>0</v>
      </c>
      <c r="F45" s="477">
        <v>0</v>
      </c>
      <c r="G45" s="477">
        <v>0</v>
      </c>
      <c r="H45" s="477">
        <v>0</v>
      </c>
      <c r="I45" s="477">
        <v>0</v>
      </c>
      <c r="J45" s="26"/>
      <c r="K45" s="26"/>
      <c r="L45" s="14"/>
      <c r="M45" s="14"/>
    </row>
    <row r="46" spans="1:13" s="15" customFormat="1" ht="15" x14ac:dyDescent="0.2">
      <c r="A46" s="450"/>
      <c r="B46" s="20" t="str">
        <f>'5-Buget_cerere'!B46</f>
        <v>TOTAL CAPITOL 7</v>
      </c>
      <c r="C46" s="17">
        <f>'5-Buget_cerere'!I46</f>
        <v>0</v>
      </c>
      <c r="D46" s="5"/>
      <c r="E46" s="21">
        <f>E45+E44</f>
        <v>0</v>
      </c>
      <c r="F46" s="21">
        <f t="shared" ref="F46:I46" si="16">F45+F44</f>
        <v>0</v>
      </c>
      <c r="G46" s="21">
        <f t="shared" si="16"/>
        <v>0</v>
      </c>
      <c r="H46" s="21">
        <f t="shared" si="16"/>
        <v>0</v>
      </c>
      <c r="I46" s="21">
        <f t="shared" si="16"/>
        <v>0</v>
      </c>
      <c r="J46" s="26"/>
      <c r="K46" s="26"/>
      <c r="L46" s="14"/>
      <c r="M46" s="14"/>
    </row>
    <row r="47" spans="1:13" s="15" customFormat="1" ht="15.75" customHeight="1" x14ac:dyDescent="0.2">
      <c r="A47" s="447" t="str">
        <f>'5-Buget_cerere'!A47</f>
        <v>CAP. 8</v>
      </c>
      <c r="B47" s="587" t="str">
        <f>'5-Buget_cerere'!B47</f>
        <v>Sprijin pentru creșterea capacităţii administrative a autorităților și instituţiilor publice</v>
      </c>
      <c r="C47" s="588"/>
      <c r="D47" s="588"/>
      <c r="E47" s="588"/>
      <c r="F47" s="588"/>
      <c r="G47" s="588"/>
      <c r="H47" s="588"/>
      <c r="I47" s="446"/>
      <c r="J47" s="18"/>
      <c r="K47" s="14"/>
      <c r="L47" s="14"/>
      <c r="M47" s="14"/>
    </row>
    <row r="48" spans="1:13" s="15" customFormat="1" ht="15" x14ac:dyDescent="0.2">
      <c r="A48" s="161" t="str">
        <f>'5-Buget_cerere'!A48</f>
        <v>8.1.</v>
      </c>
      <c r="B48" s="122" t="str">
        <f>'5-Buget_cerere'!B48</f>
        <v>Cheltuieli de consultanță și expertiză în elaborarea P.M.U.D</v>
      </c>
      <c r="C48" s="17">
        <f>'5-Buget_cerere'!I48</f>
        <v>0</v>
      </c>
      <c r="D48" s="5" t="str">
        <f>IF(E48+F48+G48+H48+I48+J48+K48&lt;&gt;C48,"Eroare!","")</f>
        <v/>
      </c>
      <c r="E48" s="477">
        <v>0</v>
      </c>
      <c r="F48" s="477">
        <v>0</v>
      </c>
      <c r="G48" s="477">
        <v>0</v>
      </c>
      <c r="H48" s="477">
        <v>0</v>
      </c>
      <c r="I48" s="477">
        <v>0</v>
      </c>
      <c r="J48" s="2">
        <v>0</v>
      </c>
      <c r="K48" s="2">
        <v>0</v>
      </c>
      <c r="L48" s="14"/>
      <c r="M48" s="14"/>
    </row>
    <row r="49" spans="1:13" s="15" customFormat="1" ht="63.75" x14ac:dyDescent="0.2">
      <c r="A49" s="161" t="s">
        <v>521</v>
      </c>
      <c r="B49" s="387" t="str">
        <f>'5-Buget_cerere'!B49</f>
        <v>Cheltuieli de consultanță și expertiză pentru delegarea gestiunii  serviciului de transport public de călători , conform prevederilor Regulamentului (CE) nr. 1370/2007</v>
      </c>
      <c r="C49" s="17">
        <f>'5-Buget_cerere'!I49</f>
        <v>0</v>
      </c>
      <c r="D49" s="5"/>
      <c r="E49" s="477">
        <v>0</v>
      </c>
      <c r="F49" s="477">
        <v>0</v>
      </c>
      <c r="G49" s="477">
        <v>0</v>
      </c>
      <c r="H49" s="477">
        <v>0</v>
      </c>
      <c r="I49" s="477">
        <v>0</v>
      </c>
      <c r="J49" s="2"/>
      <c r="K49" s="2"/>
      <c r="L49" s="14"/>
      <c r="M49" s="14"/>
    </row>
    <row r="50" spans="1:13" s="15" customFormat="1" ht="15" x14ac:dyDescent="0.2">
      <c r="A50" s="160"/>
      <c r="B50" s="69" t="str">
        <f>'5-Buget_cerere'!B50</f>
        <v>TOTAL CAPITOL 8</v>
      </c>
      <c r="C50" s="17">
        <f>'5-Buget_cerere'!I50</f>
        <v>0</v>
      </c>
      <c r="D50" s="5" t="str">
        <f t="shared" ref="D50:D58" si="17">IF(E50+F50+G50+H50+I50+J50+K50&lt;&gt;C50,"Eroare!","")</f>
        <v/>
      </c>
      <c r="E50" s="21">
        <f>SUM(E48:E49)</f>
        <v>0</v>
      </c>
      <c r="F50" s="21">
        <f>SUM(F48:F49)</f>
        <v>0</v>
      </c>
      <c r="G50" s="21">
        <f>SUM(G48:G49)</f>
        <v>0</v>
      </c>
      <c r="H50" s="21">
        <f>SUM(H48:H49)</f>
        <v>0</v>
      </c>
      <c r="I50" s="21">
        <f>SUM(I48:I49)</f>
        <v>0</v>
      </c>
      <c r="J50" s="21">
        <f t="shared" ref="J50:K50" si="18">SUM(J48)</f>
        <v>0</v>
      </c>
      <c r="K50" s="21">
        <f t="shared" si="18"/>
        <v>0</v>
      </c>
      <c r="L50" s="14"/>
      <c r="M50" s="14"/>
    </row>
    <row r="51" spans="1:13" s="15" customFormat="1" ht="15" hidden="1" x14ac:dyDescent="0.2">
      <c r="A51" s="160" t="e">
        <f>'5-Buget_cerere'!#REF!</f>
        <v>#REF!</v>
      </c>
      <c r="B51" s="13" t="e">
        <f>'5-Buget_cerere'!#REF!</f>
        <v>#REF!</v>
      </c>
      <c r="C51" s="17" t="e">
        <f>'5-Buget_cerere'!#REF!</f>
        <v>#REF!</v>
      </c>
      <c r="D51" s="5" t="e">
        <f t="shared" si="17"/>
        <v>#REF!</v>
      </c>
      <c r="E51" s="2">
        <v>0</v>
      </c>
      <c r="F51" s="2">
        <v>0</v>
      </c>
      <c r="G51" s="2">
        <v>0</v>
      </c>
      <c r="H51" s="2">
        <v>0</v>
      </c>
      <c r="I51" s="2">
        <v>0</v>
      </c>
      <c r="J51" s="2">
        <v>0</v>
      </c>
      <c r="K51" s="2">
        <v>0</v>
      </c>
      <c r="L51" s="14"/>
      <c r="M51" s="14"/>
    </row>
    <row r="52" spans="1:13" s="15" customFormat="1" ht="15" hidden="1" x14ac:dyDescent="0.2">
      <c r="A52" s="160" t="e">
        <f>'5-Buget_cerere'!#REF!</f>
        <v>#REF!</v>
      </c>
      <c r="B52" s="13" t="e">
        <f>'5-Buget_cerere'!#REF!</f>
        <v>#REF!</v>
      </c>
      <c r="C52" s="17" t="e">
        <f>'5-Buget_cerere'!#REF!</f>
        <v>#REF!</v>
      </c>
      <c r="D52" s="5" t="e">
        <f t="shared" si="17"/>
        <v>#REF!</v>
      </c>
      <c r="E52" s="2">
        <v>0</v>
      </c>
      <c r="F52" s="2">
        <v>0</v>
      </c>
      <c r="G52" s="2">
        <v>0</v>
      </c>
      <c r="H52" s="2">
        <v>0</v>
      </c>
      <c r="I52" s="2">
        <v>0</v>
      </c>
      <c r="J52" s="2">
        <v>0</v>
      </c>
      <c r="K52" s="2">
        <v>0</v>
      </c>
      <c r="L52" s="14"/>
      <c r="M52" s="14"/>
    </row>
    <row r="53" spans="1:13" s="15" customFormat="1" ht="15" hidden="1" x14ac:dyDescent="0.2">
      <c r="A53" s="160" t="e">
        <f>'5-Buget_cerere'!#REF!</f>
        <v>#REF!</v>
      </c>
      <c r="B53" s="13" t="e">
        <f>'5-Buget_cerere'!#REF!</f>
        <v>#REF!</v>
      </c>
      <c r="C53" s="17" t="e">
        <f>'5-Buget_cerere'!#REF!</f>
        <v>#REF!</v>
      </c>
      <c r="D53" s="5" t="e">
        <f t="shared" si="17"/>
        <v>#REF!</v>
      </c>
      <c r="E53" s="2">
        <v>0</v>
      </c>
      <c r="F53" s="2">
        <v>0</v>
      </c>
      <c r="G53" s="2">
        <v>0</v>
      </c>
      <c r="H53" s="2">
        <v>0</v>
      </c>
      <c r="I53" s="2">
        <v>0</v>
      </c>
      <c r="J53" s="2">
        <v>0</v>
      </c>
      <c r="K53" s="2">
        <v>0</v>
      </c>
      <c r="L53" s="14"/>
      <c r="M53" s="14"/>
    </row>
    <row r="54" spans="1:13" s="15" customFormat="1" ht="15" hidden="1" x14ac:dyDescent="0.2">
      <c r="A54" s="160" t="e">
        <f>'5-Buget_cerere'!#REF!</f>
        <v>#REF!</v>
      </c>
      <c r="B54" s="13" t="e">
        <f>'5-Buget_cerere'!#REF!</f>
        <v>#REF!</v>
      </c>
      <c r="C54" s="17" t="e">
        <f>'5-Buget_cerere'!#REF!</f>
        <v>#REF!</v>
      </c>
      <c r="D54" s="5" t="e">
        <f t="shared" si="17"/>
        <v>#REF!</v>
      </c>
      <c r="E54" s="2">
        <v>0</v>
      </c>
      <c r="F54" s="2">
        <v>0</v>
      </c>
      <c r="G54" s="2">
        <v>0</v>
      </c>
      <c r="H54" s="2">
        <v>0</v>
      </c>
      <c r="I54" s="2">
        <v>0</v>
      </c>
      <c r="J54" s="2">
        <v>0</v>
      </c>
      <c r="K54" s="2">
        <v>0</v>
      </c>
      <c r="L54" s="14"/>
      <c r="M54" s="14"/>
    </row>
    <row r="55" spans="1:13" s="15" customFormat="1" ht="15" hidden="1" x14ac:dyDescent="0.2">
      <c r="A55" s="160" t="e">
        <f>'5-Buget_cerere'!#REF!</f>
        <v>#REF!</v>
      </c>
      <c r="B55" s="13" t="e">
        <f>'5-Buget_cerere'!#REF!</f>
        <v>#REF!</v>
      </c>
      <c r="C55" s="17" t="e">
        <f>'5-Buget_cerere'!#REF!</f>
        <v>#REF!</v>
      </c>
      <c r="D55" s="5" t="e">
        <f t="shared" si="17"/>
        <v>#REF!</v>
      </c>
      <c r="E55" s="2"/>
      <c r="F55" s="2"/>
      <c r="G55" s="2"/>
      <c r="H55" s="2"/>
      <c r="I55" s="2"/>
      <c r="J55" s="2"/>
      <c r="K55" s="2"/>
      <c r="L55" s="14"/>
      <c r="M55" s="14"/>
    </row>
    <row r="56" spans="1:13" s="15" customFormat="1" ht="15" hidden="1" x14ac:dyDescent="0.2">
      <c r="A56" s="160" t="e">
        <f>'5-Buget_cerere'!#REF!</f>
        <v>#REF!</v>
      </c>
      <c r="B56" s="13" t="e">
        <f>'5-Buget_cerere'!#REF!</f>
        <v>#REF!</v>
      </c>
      <c r="C56" s="17" t="e">
        <f>'5-Buget_cerere'!#REF!</f>
        <v>#REF!</v>
      </c>
      <c r="D56" s="5" t="e">
        <f t="shared" si="17"/>
        <v>#REF!</v>
      </c>
      <c r="E56" s="2"/>
      <c r="F56" s="2"/>
      <c r="G56" s="2"/>
      <c r="H56" s="2"/>
      <c r="I56" s="2"/>
      <c r="J56" s="2"/>
      <c r="K56" s="2"/>
      <c r="L56" s="14"/>
      <c r="M56" s="14"/>
    </row>
    <row r="57" spans="1:13" s="15" customFormat="1" ht="15" hidden="1" x14ac:dyDescent="0.2">
      <c r="A57" s="160" t="e">
        <f>'5-Buget_cerere'!#REF!</f>
        <v>#REF!</v>
      </c>
      <c r="B57" s="13" t="e">
        <f>'5-Buget_cerere'!#REF!</f>
        <v>#REF!</v>
      </c>
      <c r="C57" s="17">
        <f>'5-Buget_cerere'!I50</f>
        <v>0</v>
      </c>
      <c r="D57" s="5" t="str">
        <f t="shared" si="17"/>
        <v/>
      </c>
      <c r="E57" s="2"/>
      <c r="F57" s="2"/>
      <c r="G57" s="2"/>
      <c r="H57" s="2"/>
      <c r="I57" s="2"/>
      <c r="J57" s="2"/>
      <c r="K57" s="2"/>
      <c r="L57" s="14"/>
      <c r="M57" s="14"/>
    </row>
    <row r="58" spans="1:13" s="23" customFormat="1" ht="16.5" x14ac:dyDescent="0.2">
      <c r="A58" s="162"/>
      <c r="B58" s="22" t="str">
        <f>'5-Buget_cerere'!B52</f>
        <v>TOTAL GENERAL</v>
      </c>
      <c r="C58" s="17">
        <f>'5-Buget_cerere'!I52</f>
        <v>0</v>
      </c>
      <c r="D58" s="5" t="str">
        <f t="shared" si="17"/>
        <v/>
      </c>
      <c r="E58" s="21">
        <f>E50+E42+E37+E31+E23+E11+E14+E46</f>
        <v>0</v>
      </c>
      <c r="F58" s="21">
        <f t="shared" ref="F58:I58" si="19">F50+F42+F37+F31+F23+F11+F14+F46</f>
        <v>0</v>
      </c>
      <c r="G58" s="21">
        <f t="shared" si="19"/>
        <v>0</v>
      </c>
      <c r="H58" s="21">
        <f t="shared" si="19"/>
        <v>0</v>
      </c>
      <c r="I58" s="21">
        <f t="shared" si="19"/>
        <v>0</v>
      </c>
      <c r="J58" s="21">
        <f t="shared" ref="J58:K58" si="20">J50+J42+J37+J31+J23+J11</f>
        <v>0</v>
      </c>
      <c r="K58" s="21">
        <f t="shared" si="20"/>
        <v>0</v>
      </c>
      <c r="L58" s="14"/>
      <c r="M58" s="14"/>
    </row>
    <row r="59" spans="1:13" s="27" customFormat="1" x14ac:dyDescent="0.2">
      <c r="A59" s="24"/>
      <c r="B59" s="25"/>
      <c r="C59" s="26"/>
      <c r="D59" s="8"/>
      <c r="E59" s="9"/>
      <c r="F59" s="9"/>
      <c r="G59" s="9"/>
      <c r="H59" s="9"/>
      <c r="I59" s="18"/>
      <c r="J59" s="18"/>
      <c r="K59" s="18"/>
      <c r="L59" s="18"/>
      <c r="M59" s="18"/>
    </row>
    <row r="60" spans="1:13" s="27" customFormat="1" x14ac:dyDescent="0.2">
      <c r="A60" s="24"/>
      <c r="B60" s="28"/>
      <c r="C60" s="26"/>
      <c r="D60" s="8"/>
      <c r="E60" s="9"/>
      <c r="F60" s="9"/>
      <c r="G60" s="9"/>
      <c r="H60" s="9"/>
      <c r="I60" s="18"/>
      <c r="J60" s="18"/>
      <c r="K60" s="18"/>
      <c r="L60" s="18"/>
      <c r="M60" s="18"/>
    </row>
    <row r="61" spans="1:13" s="29" customFormat="1" x14ac:dyDescent="0.2">
      <c r="A61" s="582" t="s">
        <v>59</v>
      </c>
      <c r="B61" s="582"/>
      <c r="C61" s="574" t="s">
        <v>50</v>
      </c>
      <c r="D61" s="575" t="s">
        <v>51</v>
      </c>
      <c r="E61" s="583" t="s">
        <v>31</v>
      </c>
      <c r="F61" s="584"/>
      <c r="G61" s="584"/>
      <c r="H61" s="584"/>
      <c r="I61" s="584"/>
      <c r="J61" s="584"/>
      <c r="K61" s="584"/>
      <c r="L61" s="1"/>
      <c r="M61" s="1"/>
    </row>
    <row r="62" spans="1:13" s="30" customFormat="1" x14ac:dyDescent="0.2">
      <c r="A62" s="582"/>
      <c r="B62" s="582"/>
      <c r="C62" s="574"/>
      <c r="D62" s="575"/>
      <c r="E62" s="10" t="s">
        <v>27</v>
      </c>
      <c r="F62" s="10" t="s">
        <v>28</v>
      </c>
      <c r="G62" s="10" t="s">
        <v>29</v>
      </c>
      <c r="H62" s="10" t="s">
        <v>30</v>
      </c>
      <c r="I62" s="10" t="s">
        <v>64</v>
      </c>
      <c r="J62" s="10" t="s">
        <v>65</v>
      </c>
      <c r="K62" s="10" t="s">
        <v>66</v>
      </c>
      <c r="L62" s="11"/>
      <c r="M62" s="11"/>
    </row>
    <row r="63" spans="1:13" s="32" customFormat="1" x14ac:dyDescent="0.2">
      <c r="A63" s="563" t="s">
        <v>68</v>
      </c>
      <c r="B63" s="563"/>
      <c r="C63" s="17">
        <f>'5-Buget_cerere'!C56</f>
        <v>0</v>
      </c>
      <c r="D63" s="5" t="str">
        <f>IF(E63+F63+G63+H63+I63+J63+K63&lt;&gt;C63,"Eroare!","")</f>
        <v/>
      </c>
      <c r="E63" s="3">
        <f>E58</f>
        <v>0</v>
      </c>
      <c r="F63" s="3">
        <f t="shared" ref="F63:H63" si="21">F58</f>
        <v>0</v>
      </c>
      <c r="G63" s="3">
        <f t="shared" si="21"/>
        <v>0</v>
      </c>
      <c r="H63" s="3">
        <f t="shared" si="21"/>
        <v>0</v>
      </c>
      <c r="I63" s="3">
        <f t="shared" ref="I63:K63" si="22">I58</f>
        <v>0</v>
      </c>
      <c r="J63" s="3">
        <f t="shared" si="22"/>
        <v>0</v>
      </c>
      <c r="K63" s="3">
        <f t="shared" si="22"/>
        <v>0</v>
      </c>
      <c r="L63" s="31"/>
      <c r="M63" s="31"/>
    </row>
    <row r="64" spans="1:13" s="32" customFormat="1" x14ac:dyDescent="0.2">
      <c r="A64" s="565" t="s">
        <v>70</v>
      </c>
      <c r="B64" s="566"/>
      <c r="C64" s="41">
        <f>'5-Buget_cerere'!G52</f>
        <v>0</v>
      </c>
      <c r="D64" s="5" t="str">
        <f t="shared" ref="D64:D68" si="23">IF(E64+F64+G64+H64+I64+J64+K64&lt;&gt;C64,"Eroare!","")</f>
        <v/>
      </c>
      <c r="E64" s="478">
        <v>0</v>
      </c>
      <c r="F64" s="478">
        <v>0</v>
      </c>
      <c r="G64" s="478">
        <v>0</v>
      </c>
      <c r="H64" s="478">
        <v>0</v>
      </c>
      <c r="I64" s="478">
        <v>0</v>
      </c>
      <c r="J64" s="42">
        <v>0</v>
      </c>
      <c r="K64" s="42">
        <v>0</v>
      </c>
      <c r="L64" s="31"/>
      <c r="M64" s="31"/>
    </row>
    <row r="65" spans="1:13" s="32" customFormat="1" x14ac:dyDescent="0.2">
      <c r="A65" s="563" t="s">
        <v>52</v>
      </c>
      <c r="B65" s="563"/>
      <c r="C65" s="17">
        <f>'5-Buget_cerere'!C59</f>
        <v>0</v>
      </c>
      <c r="D65" s="5" t="str">
        <f t="shared" si="23"/>
        <v/>
      </c>
      <c r="E65" s="3">
        <f>SUM(E66:E67)</f>
        <v>0</v>
      </c>
      <c r="F65" s="3">
        <f t="shared" ref="F65:H65" si="24">SUM(F66:F67)</f>
        <v>0</v>
      </c>
      <c r="G65" s="3">
        <f t="shared" si="24"/>
        <v>0</v>
      </c>
      <c r="H65" s="3">
        <f t="shared" si="24"/>
        <v>0</v>
      </c>
      <c r="I65" s="3">
        <f t="shared" ref="I65:K65" si="25">SUM(I66:I67)</f>
        <v>0</v>
      </c>
      <c r="J65" s="3">
        <f t="shared" si="25"/>
        <v>0</v>
      </c>
      <c r="K65" s="3">
        <f t="shared" si="25"/>
        <v>0</v>
      </c>
      <c r="L65" s="31"/>
      <c r="M65" s="31"/>
    </row>
    <row r="66" spans="1:13" s="30" customFormat="1" x14ac:dyDescent="0.2">
      <c r="A66" s="564" t="s">
        <v>60</v>
      </c>
      <c r="B66" s="564"/>
      <c r="C66" s="17"/>
      <c r="D66" s="5"/>
      <c r="E66" s="477">
        <v>0</v>
      </c>
      <c r="F66" s="477">
        <v>0</v>
      </c>
      <c r="G66" s="477">
        <v>0</v>
      </c>
      <c r="H66" s="477">
        <v>0</v>
      </c>
      <c r="I66" s="477">
        <v>0</v>
      </c>
      <c r="J66" s="2">
        <v>0</v>
      </c>
      <c r="K66" s="2">
        <v>0</v>
      </c>
      <c r="L66" s="11"/>
      <c r="M66" s="11"/>
    </row>
    <row r="67" spans="1:13" s="30" customFormat="1" x14ac:dyDescent="0.2">
      <c r="A67" s="564" t="s">
        <v>61</v>
      </c>
      <c r="B67" s="564"/>
      <c r="C67" s="17"/>
      <c r="D67" s="5"/>
      <c r="E67" s="477">
        <v>0</v>
      </c>
      <c r="F67" s="477">
        <v>0</v>
      </c>
      <c r="G67" s="477">
        <v>0</v>
      </c>
      <c r="H67" s="477">
        <v>0</v>
      </c>
      <c r="I67" s="477">
        <v>0</v>
      </c>
      <c r="J67" s="2">
        <v>0</v>
      </c>
      <c r="K67" s="2">
        <v>0</v>
      </c>
      <c r="L67" s="11"/>
      <c r="M67" s="11"/>
    </row>
    <row r="68" spans="1:13" s="32" customFormat="1" x14ac:dyDescent="0.2">
      <c r="A68" s="563" t="str">
        <f>'5-Buget_cerere'!B62</f>
        <v>ASISTENŢĂ FINANCIARĂ NERAMBURSABILĂ SOLICITATĂ</v>
      </c>
      <c r="B68" s="563"/>
      <c r="C68" s="17">
        <f>'5-Buget_cerere'!C62</f>
        <v>0</v>
      </c>
      <c r="D68" s="5" t="str">
        <f t="shared" si="23"/>
        <v/>
      </c>
      <c r="E68" s="477">
        <v>0</v>
      </c>
      <c r="F68" s="477">
        <v>0</v>
      </c>
      <c r="G68" s="477">
        <v>0</v>
      </c>
      <c r="H68" s="477">
        <v>0</v>
      </c>
      <c r="I68" s="477">
        <v>0</v>
      </c>
      <c r="J68" s="2">
        <v>0</v>
      </c>
      <c r="K68" s="2">
        <v>0</v>
      </c>
      <c r="L68" s="31"/>
      <c r="M68" s="31"/>
    </row>
    <row r="69" spans="1:13" s="35" customFormat="1" ht="15" x14ac:dyDescent="0.2">
      <c r="A69" s="33"/>
      <c r="B69" s="34"/>
      <c r="C69" s="26"/>
      <c r="D69" s="8"/>
      <c r="E69" s="9"/>
      <c r="F69" s="9"/>
      <c r="G69" s="9"/>
      <c r="H69" s="9"/>
      <c r="I69" s="31"/>
      <c r="J69" s="18"/>
      <c r="K69" s="31"/>
      <c r="L69" s="31"/>
      <c r="M69" s="31"/>
    </row>
    <row r="70" spans="1:13" s="35" customFormat="1" ht="15" x14ac:dyDescent="0.2">
      <c r="A70" s="33"/>
      <c r="B70" s="36"/>
      <c r="C70" s="26"/>
      <c r="D70" s="8"/>
      <c r="E70" s="9"/>
      <c r="F70" s="9"/>
      <c r="G70" s="9"/>
      <c r="H70" s="9"/>
      <c r="I70" s="31"/>
      <c r="J70" s="31"/>
      <c r="K70" s="31"/>
      <c r="L70" s="31"/>
      <c r="M70" s="31"/>
    </row>
    <row r="71" spans="1:13" s="12" customFormat="1" ht="15" x14ac:dyDescent="0.2">
      <c r="A71" s="567" t="s">
        <v>49</v>
      </c>
      <c r="B71" s="567"/>
      <c r="C71" s="567"/>
      <c r="D71" s="8"/>
      <c r="E71" s="9"/>
      <c r="F71" s="9"/>
      <c r="G71" s="9"/>
      <c r="H71" s="9"/>
      <c r="I71" s="11"/>
      <c r="J71" s="11"/>
      <c r="K71" s="11"/>
      <c r="L71" s="11"/>
      <c r="M71" s="11"/>
    </row>
    <row r="72" spans="1:13" s="12" customFormat="1" ht="15" customHeight="1" x14ac:dyDescent="0.2">
      <c r="A72" s="572" t="s">
        <v>5</v>
      </c>
      <c r="B72" s="573"/>
      <c r="C72" s="37" t="s">
        <v>53</v>
      </c>
      <c r="E72" s="10" t="s">
        <v>27</v>
      </c>
      <c r="F72" s="10" t="s">
        <v>28</v>
      </c>
      <c r="G72" s="10" t="s">
        <v>29</v>
      </c>
      <c r="H72" s="10" t="s">
        <v>30</v>
      </c>
      <c r="I72" s="10" t="s">
        <v>64</v>
      </c>
      <c r="J72" s="10" t="s">
        <v>65</v>
      </c>
      <c r="K72" s="10" t="s">
        <v>67</v>
      </c>
      <c r="M72" s="11"/>
    </row>
    <row r="73" spans="1:13" s="12" customFormat="1" ht="15" customHeight="1" x14ac:dyDescent="0.2">
      <c r="A73" s="570" t="s">
        <v>0</v>
      </c>
      <c r="B73" s="571"/>
      <c r="C73" s="5">
        <f>SUM(E73:K73)</f>
        <v>0</v>
      </c>
      <c r="E73" s="3">
        <f>E67</f>
        <v>0</v>
      </c>
      <c r="F73" s="3">
        <f>F67</f>
        <v>0</v>
      </c>
      <c r="G73" s="3">
        <f>G67</f>
        <v>0</v>
      </c>
      <c r="H73" s="3">
        <f>H67</f>
        <v>0</v>
      </c>
      <c r="I73" s="3">
        <f t="shared" ref="I73:K73" si="26">I67</f>
        <v>0</v>
      </c>
      <c r="J73" s="3">
        <f t="shared" si="26"/>
        <v>0</v>
      </c>
      <c r="K73" s="3">
        <f t="shared" si="26"/>
        <v>0</v>
      </c>
      <c r="M73" s="11"/>
    </row>
    <row r="74" spans="1:13" s="12" customFormat="1" ht="15" customHeight="1" x14ac:dyDescent="0.2">
      <c r="A74" s="570" t="s">
        <v>1</v>
      </c>
      <c r="B74" s="571"/>
      <c r="C74" s="5">
        <f>SUM(E74:K74)</f>
        <v>0</v>
      </c>
      <c r="E74" s="477">
        <v>0</v>
      </c>
      <c r="F74" s="477">
        <v>0</v>
      </c>
      <c r="G74" s="477">
        <v>0</v>
      </c>
      <c r="H74" s="477">
        <v>0</v>
      </c>
      <c r="I74" s="477">
        <v>0</v>
      </c>
      <c r="J74" s="2">
        <v>0</v>
      </c>
      <c r="K74" s="2">
        <v>0</v>
      </c>
      <c r="M74" s="11"/>
    </row>
    <row r="75" spans="1:13" s="12" customFormat="1" ht="15" customHeight="1" x14ac:dyDescent="0.2">
      <c r="A75" s="570" t="s">
        <v>2</v>
      </c>
      <c r="B75" s="571"/>
      <c r="C75" s="5">
        <f>SUM(E75:K75)</f>
        <v>0</v>
      </c>
      <c r="E75" s="477">
        <v>0</v>
      </c>
      <c r="F75" s="477">
        <v>0</v>
      </c>
      <c r="G75" s="477">
        <v>0</v>
      </c>
      <c r="H75" s="477">
        <v>0</v>
      </c>
      <c r="I75" s="477">
        <v>0</v>
      </c>
      <c r="J75" s="2">
        <v>0</v>
      </c>
      <c r="K75" s="2">
        <v>0</v>
      </c>
      <c r="M75" s="11"/>
    </row>
    <row r="76" spans="1:13" s="35" customFormat="1" ht="15" customHeight="1" x14ac:dyDescent="0.2">
      <c r="A76" s="568" t="s">
        <v>3</v>
      </c>
      <c r="B76" s="569"/>
      <c r="C76" s="5">
        <f>SUM(E76:K76)</f>
        <v>0</v>
      </c>
      <c r="E76" s="3">
        <f t="shared" ref="E76:J76" si="27">E75+E74</f>
        <v>0</v>
      </c>
      <c r="F76" s="3">
        <f t="shared" si="27"/>
        <v>0</v>
      </c>
      <c r="G76" s="3">
        <f t="shared" si="27"/>
        <v>0</v>
      </c>
      <c r="H76" s="3">
        <f t="shared" si="27"/>
        <v>0</v>
      </c>
      <c r="I76" s="3">
        <f t="shared" si="27"/>
        <v>0</v>
      </c>
      <c r="J76" s="3">
        <f t="shared" si="27"/>
        <v>0</v>
      </c>
      <c r="K76" s="3">
        <f t="shared" ref="K76" si="28">K75+K74</f>
        <v>0</v>
      </c>
      <c r="M76" s="31"/>
    </row>
    <row r="77" spans="1:13" s="12" customFormat="1" ht="15" hidden="1" x14ac:dyDescent="0.2">
      <c r="A77" s="24"/>
      <c r="B77" s="39"/>
      <c r="C77" s="5">
        <f t="shared" ref="C77:C92" si="29">SUM(D77:K77)</f>
        <v>0</v>
      </c>
      <c r="D77" s="10" t="s">
        <v>125</v>
      </c>
      <c r="E77" s="10" t="s">
        <v>126</v>
      </c>
      <c r="F77" s="10" t="s">
        <v>127</v>
      </c>
      <c r="G77" s="10" t="s">
        <v>128</v>
      </c>
      <c r="H77" s="10" t="s">
        <v>129</v>
      </c>
      <c r="I77" s="11"/>
      <c r="J77" s="11"/>
      <c r="K77" s="11"/>
      <c r="L77" s="11"/>
      <c r="M77" s="11"/>
    </row>
    <row r="78" spans="1:13" s="12" customFormat="1" ht="15" hidden="1" x14ac:dyDescent="0.2">
      <c r="A78" s="24"/>
      <c r="B78" s="39"/>
      <c r="C78" s="5">
        <f t="shared" si="29"/>
        <v>0</v>
      </c>
      <c r="D78" s="38"/>
      <c r="E78" s="38"/>
      <c r="F78" s="38"/>
      <c r="G78" s="38"/>
      <c r="H78" s="38"/>
      <c r="I78" s="11"/>
      <c r="J78" s="11"/>
      <c r="K78" s="11"/>
      <c r="L78" s="11"/>
      <c r="M78" s="11"/>
    </row>
    <row r="79" spans="1:13" s="12" customFormat="1" ht="15" hidden="1" x14ac:dyDescent="0.2">
      <c r="A79" s="24"/>
      <c r="B79" s="39"/>
      <c r="C79" s="5">
        <f t="shared" si="29"/>
        <v>0</v>
      </c>
      <c r="D79" s="2">
        <v>0</v>
      </c>
      <c r="E79" s="2">
        <v>0</v>
      </c>
      <c r="F79" s="2">
        <v>0</v>
      </c>
      <c r="G79" s="2">
        <v>0</v>
      </c>
      <c r="H79" s="2">
        <v>0</v>
      </c>
      <c r="I79" s="11"/>
      <c r="J79" s="11"/>
      <c r="K79" s="11"/>
      <c r="L79" s="11"/>
      <c r="M79" s="11"/>
    </row>
    <row r="80" spans="1:13" s="12" customFormat="1" ht="15" hidden="1" x14ac:dyDescent="0.2">
      <c r="A80" s="24"/>
      <c r="B80" s="39"/>
      <c r="C80" s="5">
        <f t="shared" si="29"/>
        <v>0</v>
      </c>
      <c r="D80" s="2">
        <v>0</v>
      </c>
      <c r="E80" s="2">
        <v>0</v>
      </c>
      <c r="F80" s="2">
        <v>0</v>
      </c>
      <c r="G80" s="2">
        <v>0</v>
      </c>
      <c r="H80" s="2">
        <v>0</v>
      </c>
      <c r="I80" s="11"/>
      <c r="J80" s="11"/>
      <c r="K80" s="11"/>
      <c r="L80" s="11"/>
      <c r="M80" s="11"/>
    </row>
    <row r="81" spans="1:13" s="12" customFormat="1" ht="15" hidden="1" x14ac:dyDescent="0.2">
      <c r="A81" s="24"/>
      <c r="B81" s="39"/>
      <c r="C81" s="5">
        <f t="shared" si="29"/>
        <v>0</v>
      </c>
      <c r="D81" s="3">
        <f>D80+D79</f>
        <v>0</v>
      </c>
      <c r="E81" s="3">
        <f>E80+E79</f>
        <v>0</v>
      </c>
      <c r="F81" s="3">
        <f>F80+F79</f>
        <v>0</v>
      </c>
      <c r="G81" s="3">
        <f>G80+G79</f>
        <v>0</v>
      </c>
      <c r="H81" s="3">
        <f>H80+H79</f>
        <v>0</v>
      </c>
      <c r="I81" s="11"/>
      <c r="J81" s="11"/>
      <c r="K81" s="11"/>
      <c r="L81" s="11"/>
      <c r="M81" s="11"/>
    </row>
    <row r="82" spans="1:13" s="12" customFormat="1" ht="15" hidden="1" x14ac:dyDescent="0.2">
      <c r="A82" s="24"/>
      <c r="B82" s="39"/>
      <c r="C82" s="5">
        <f t="shared" si="29"/>
        <v>0</v>
      </c>
      <c r="D82" s="10" t="s">
        <v>130</v>
      </c>
      <c r="E82" s="10" t="s">
        <v>131</v>
      </c>
      <c r="F82" s="10" t="s">
        <v>132</v>
      </c>
      <c r="G82" s="10" t="s">
        <v>133</v>
      </c>
      <c r="H82" s="10" t="s">
        <v>134</v>
      </c>
      <c r="I82" s="11"/>
      <c r="J82" s="11"/>
      <c r="K82" s="11"/>
      <c r="L82" s="11"/>
      <c r="M82" s="11"/>
    </row>
    <row r="83" spans="1:13" s="12" customFormat="1" ht="15" hidden="1" x14ac:dyDescent="0.2">
      <c r="A83" s="24"/>
      <c r="B83" s="39"/>
      <c r="C83" s="5">
        <f t="shared" si="29"/>
        <v>0</v>
      </c>
      <c r="D83" s="38"/>
      <c r="E83" s="38"/>
      <c r="F83" s="38"/>
      <c r="G83" s="38"/>
      <c r="H83" s="38"/>
      <c r="I83" s="11"/>
      <c r="J83" s="11"/>
      <c r="K83" s="11"/>
      <c r="L83" s="11"/>
      <c r="M83" s="11"/>
    </row>
    <row r="84" spans="1:13" s="12" customFormat="1" ht="15" hidden="1" x14ac:dyDescent="0.2">
      <c r="A84" s="24"/>
      <c r="B84" s="39"/>
      <c r="C84" s="5">
        <f t="shared" si="29"/>
        <v>0</v>
      </c>
      <c r="D84" s="2">
        <v>0</v>
      </c>
      <c r="E84" s="2">
        <v>0</v>
      </c>
      <c r="F84" s="2">
        <v>0</v>
      </c>
      <c r="G84" s="2">
        <v>0</v>
      </c>
      <c r="H84" s="2">
        <v>0</v>
      </c>
      <c r="I84" s="11"/>
      <c r="J84" s="11"/>
      <c r="K84" s="11"/>
      <c r="L84" s="11"/>
      <c r="M84" s="11"/>
    </row>
    <row r="85" spans="1:13" s="12" customFormat="1" ht="15" hidden="1" x14ac:dyDescent="0.2">
      <c r="A85" s="24"/>
      <c r="B85" s="39"/>
      <c r="C85" s="5">
        <f t="shared" si="29"/>
        <v>0</v>
      </c>
      <c r="D85" s="2">
        <v>0</v>
      </c>
      <c r="E85" s="2">
        <v>0</v>
      </c>
      <c r="F85" s="2">
        <v>0</v>
      </c>
      <c r="G85" s="2">
        <v>0</v>
      </c>
      <c r="H85" s="2">
        <v>0</v>
      </c>
      <c r="I85" s="11"/>
      <c r="J85" s="11"/>
      <c r="K85" s="11"/>
      <c r="L85" s="11"/>
      <c r="M85" s="11"/>
    </row>
    <row r="86" spans="1:13" s="12" customFormat="1" ht="15" hidden="1" x14ac:dyDescent="0.2">
      <c r="A86" s="24"/>
      <c r="B86" s="39"/>
      <c r="C86" s="5">
        <f t="shared" si="29"/>
        <v>0</v>
      </c>
      <c r="D86" s="3">
        <f>D85+D84</f>
        <v>0</v>
      </c>
      <c r="E86" s="3">
        <f>E85+E84</f>
        <v>0</v>
      </c>
      <c r="F86" s="3">
        <f>F85+F84</f>
        <v>0</v>
      </c>
      <c r="G86" s="3">
        <f>G85+G84</f>
        <v>0</v>
      </c>
      <c r="H86" s="3">
        <f>H85+H84</f>
        <v>0</v>
      </c>
      <c r="I86" s="11"/>
      <c r="J86" s="11"/>
      <c r="K86" s="11"/>
      <c r="L86" s="11"/>
      <c r="M86" s="11"/>
    </row>
    <row r="87" spans="1:13" s="12" customFormat="1" ht="15" hidden="1" x14ac:dyDescent="0.2">
      <c r="A87" s="24"/>
      <c r="B87" s="39"/>
      <c r="C87" s="5">
        <f t="shared" si="29"/>
        <v>0</v>
      </c>
      <c r="D87" s="10" t="s">
        <v>135</v>
      </c>
      <c r="E87" s="10" t="s">
        <v>136</v>
      </c>
      <c r="F87" s="10" t="s">
        <v>137</v>
      </c>
      <c r="G87" s="10" t="s">
        <v>138</v>
      </c>
      <c r="H87" s="10" t="s">
        <v>139</v>
      </c>
      <c r="I87" s="11"/>
      <c r="J87" s="11"/>
      <c r="K87" s="11"/>
      <c r="L87" s="11"/>
      <c r="M87" s="11"/>
    </row>
    <row r="88" spans="1:13" s="12" customFormat="1" ht="15" hidden="1" x14ac:dyDescent="0.2">
      <c r="A88" s="24"/>
      <c r="B88" s="39"/>
      <c r="C88" s="5">
        <f t="shared" si="29"/>
        <v>0</v>
      </c>
      <c r="D88" s="38"/>
      <c r="E88" s="38"/>
      <c r="F88" s="38"/>
      <c r="G88" s="38"/>
      <c r="H88" s="38"/>
      <c r="I88" s="11"/>
      <c r="J88" s="11"/>
      <c r="K88" s="11"/>
      <c r="L88" s="11"/>
      <c r="M88" s="11"/>
    </row>
    <row r="89" spans="1:13" s="12" customFormat="1" ht="15" hidden="1" x14ac:dyDescent="0.2">
      <c r="A89" s="24"/>
      <c r="B89" s="39"/>
      <c r="C89" s="5">
        <f t="shared" si="29"/>
        <v>0</v>
      </c>
      <c r="D89" s="2">
        <v>0</v>
      </c>
      <c r="E89" s="2">
        <v>0</v>
      </c>
      <c r="F89" s="2">
        <v>0</v>
      </c>
      <c r="G89" s="2">
        <v>0</v>
      </c>
      <c r="H89" s="2">
        <v>0</v>
      </c>
      <c r="I89" s="11"/>
      <c r="J89" s="11"/>
      <c r="K89" s="11"/>
      <c r="L89" s="11"/>
      <c r="M89" s="11"/>
    </row>
    <row r="90" spans="1:13" s="12" customFormat="1" ht="15" hidden="1" x14ac:dyDescent="0.2">
      <c r="A90" s="24"/>
      <c r="B90" s="39"/>
      <c r="C90" s="5">
        <f t="shared" si="29"/>
        <v>0</v>
      </c>
      <c r="D90" s="2">
        <v>0</v>
      </c>
      <c r="E90" s="2">
        <v>0</v>
      </c>
      <c r="F90" s="2">
        <v>0</v>
      </c>
      <c r="G90" s="2">
        <v>0</v>
      </c>
      <c r="H90" s="2">
        <v>0</v>
      </c>
      <c r="I90" s="11"/>
      <c r="J90" s="11"/>
      <c r="K90" s="11"/>
      <c r="L90" s="11"/>
      <c r="M90" s="11"/>
    </row>
    <row r="91" spans="1:13" s="12" customFormat="1" ht="15" hidden="1" x14ac:dyDescent="0.2">
      <c r="A91" s="24"/>
      <c r="B91" s="39"/>
      <c r="C91" s="5">
        <f t="shared" si="29"/>
        <v>0</v>
      </c>
      <c r="D91" s="3">
        <f>D90+D89</f>
        <v>0</v>
      </c>
      <c r="E91" s="3">
        <f>E90+E89</f>
        <v>0</v>
      </c>
      <c r="F91" s="3">
        <f>F90+F89</f>
        <v>0</v>
      </c>
      <c r="G91" s="3">
        <f>G90+G89</f>
        <v>0</v>
      </c>
      <c r="H91" s="3">
        <f>H90+H89</f>
        <v>0</v>
      </c>
      <c r="I91" s="11"/>
      <c r="J91" s="11"/>
      <c r="K91" s="11"/>
      <c r="L91" s="11"/>
      <c r="M91" s="11"/>
    </row>
    <row r="92" spans="1:13" s="12" customFormat="1" ht="15" hidden="1" x14ac:dyDescent="0.2">
      <c r="A92" s="24"/>
      <c r="B92" s="39"/>
      <c r="C92" s="5">
        <f t="shared" si="29"/>
        <v>0</v>
      </c>
      <c r="D92" s="9"/>
      <c r="E92" s="9"/>
      <c r="F92" s="9"/>
      <c r="G92" s="9"/>
      <c r="H92" s="9"/>
      <c r="I92" s="11"/>
      <c r="J92" s="11"/>
      <c r="K92" s="11"/>
      <c r="L92" s="11"/>
      <c r="M92" s="11"/>
    </row>
    <row r="93" spans="1:13" s="12" customFormat="1" ht="15" x14ac:dyDescent="0.2">
      <c r="A93" s="24"/>
      <c r="B93" s="39"/>
      <c r="C93" s="26"/>
      <c r="D93" s="8"/>
      <c r="G93" s="40"/>
      <c r="H93" s="40"/>
      <c r="I93" s="11"/>
      <c r="J93" s="11"/>
      <c r="K93" s="11"/>
      <c r="L93" s="11"/>
      <c r="M93" s="11"/>
    </row>
    <row r="94" spans="1:13" s="12" customFormat="1" ht="15" x14ac:dyDescent="0.2">
      <c r="A94" s="24"/>
      <c r="B94" s="39"/>
      <c r="C94" s="26"/>
      <c r="D94" s="8"/>
      <c r="E94" s="9"/>
      <c r="F94" s="9"/>
      <c r="G94" s="9"/>
      <c r="H94" s="9"/>
      <c r="I94" s="11"/>
      <c r="J94" s="11"/>
      <c r="K94" s="11"/>
      <c r="L94" s="11"/>
      <c r="M94" s="11"/>
    </row>
    <row r="95" spans="1:13" s="12" customFormat="1" ht="15" x14ac:dyDescent="0.2">
      <c r="A95" s="24"/>
      <c r="B95" s="39"/>
      <c r="C95" s="26"/>
      <c r="D95" s="8"/>
      <c r="E95" s="9"/>
      <c r="F95" s="9"/>
      <c r="G95" s="9"/>
      <c r="H95" s="9"/>
      <c r="I95" s="11"/>
      <c r="J95" s="11"/>
      <c r="K95" s="11"/>
      <c r="L95" s="11"/>
      <c r="M95" s="11"/>
    </row>
    <row r="96" spans="1:13" s="12" customFormat="1" ht="15" x14ac:dyDescent="0.2">
      <c r="A96" s="24"/>
      <c r="B96" s="39"/>
      <c r="C96" s="26"/>
      <c r="D96" s="8"/>
      <c r="E96" s="9"/>
      <c r="F96" s="9"/>
      <c r="G96" s="9"/>
      <c r="H96" s="9"/>
      <c r="I96" s="11"/>
      <c r="J96" s="11"/>
      <c r="K96" s="11"/>
      <c r="L96" s="11"/>
      <c r="M96" s="11"/>
    </row>
    <row r="97" spans="1:13" s="12" customFormat="1" ht="15" x14ac:dyDescent="0.2">
      <c r="A97" s="24"/>
      <c r="B97" s="39"/>
      <c r="C97" s="26"/>
      <c r="D97" s="8"/>
      <c r="E97" s="9"/>
      <c r="F97" s="9"/>
      <c r="G97" s="9"/>
      <c r="H97" s="9"/>
      <c r="I97" s="11"/>
      <c r="J97" s="11"/>
      <c r="K97" s="11"/>
      <c r="L97" s="11"/>
      <c r="M97" s="11"/>
    </row>
    <row r="98" spans="1:13" s="12" customFormat="1" ht="15" x14ac:dyDescent="0.2">
      <c r="A98" s="24"/>
      <c r="B98" s="39"/>
      <c r="C98" s="26"/>
      <c r="D98" s="8"/>
      <c r="E98" s="9"/>
      <c r="F98" s="9"/>
      <c r="G98" s="9"/>
      <c r="H98" s="9"/>
      <c r="I98" s="11"/>
      <c r="J98" s="11"/>
      <c r="K98" s="11"/>
      <c r="L98" s="11"/>
      <c r="M98" s="11"/>
    </row>
    <row r="99" spans="1:13" s="12" customFormat="1" ht="15" x14ac:dyDescent="0.2">
      <c r="A99" s="24"/>
      <c r="B99" s="39"/>
      <c r="C99" s="26"/>
      <c r="D99" s="8"/>
      <c r="E99" s="9"/>
      <c r="F99" s="9"/>
      <c r="G99" s="9"/>
      <c r="H99" s="9"/>
      <c r="I99" s="11"/>
      <c r="J99" s="11"/>
      <c r="K99" s="11"/>
      <c r="L99" s="11"/>
      <c r="M99" s="11"/>
    </row>
    <row r="100" spans="1:13" s="12" customFormat="1" ht="15" x14ac:dyDescent="0.2">
      <c r="A100" s="24"/>
      <c r="B100" s="39"/>
      <c r="C100" s="26"/>
      <c r="D100" s="8"/>
      <c r="E100" s="9"/>
      <c r="F100" s="9"/>
      <c r="G100" s="9"/>
      <c r="H100" s="9"/>
      <c r="I100" s="11"/>
      <c r="J100" s="11"/>
      <c r="K100" s="11"/>
      <c r="L100" s="11"/>
      <c r="M100" s="11"/>
    </row>
    <row r="101" spans="1:13" s="12" customFormat="1" ht="15" x14ac:dyDescent="0.2">
      <c r="A101" s="24"/>
      <c r="B101" s="39"/>
      <c r="C101" s="26"/>
      <c r="D101" s="8"/>
      <c r="E101" s="9"/>
      <c r="F101" s="9"/>
      <c r="G101" s="9"/>
      <c r="H101" s="9"/>
      <c r="I101" s="11"/>
      <c r="J101" s="11"/>
      <c r="K101" s="11"/>
      <c r="L101" s="11"/>
      <c r="M101" s="11"/>
    </row>
    <row r="102" spans="1:13" s="12" customFormat="1" ht="15" x14ac:dyDescent="0.2">
      <c r="A102" s="24"/>
      <c r="B102" s="39"/>
      <c r="C102" s="26"/>
      <c r="D102" s="8"/>
      <c r="E102" s="9"/>
      <c r="F102" s="9"/>
      <c r="G102" s="9"/>
      <c r="H102" s="9"/>
      <c r="I102" s="11"/>
      <c r="J102" s="11"/>
      <c r="K102" s="11"/>
      <c r="L102" s="11"/>
      <c r="M102" s="11"/>
    </row>
    <row r="103" spans="1:13" s="12" customFormat="1" ht="15" x14ac:dyDescent="0.2">
      <c r="A103" s="24"/>
      <c r="B103" s="39"/>
      <c r="C103" s="26"/>
      <c r="D103" s="8"/>
      <c r="E103" s="9"/>
      <c r="F103" s="9"/>
      <c r="G103" s="9"/>
      <c r="H103" s="9"/>
      <c r="I103" s="11"/>
      <c r="J103" s="11"/>
      <c r="K103" s="11"/>
      <c r="L103" s="11"/>
      <c r="M103" s="11"/>
    </row>
    <row r="104" spans="1:13" s="12" customFormat="1" ht="15" x14ac:dyDescent="0.2">
      <c r="A104" s="24"/>
      <c r="B104" s="39"/>
      <c r="C104" s="26"/>
      <c r="D104" s="8"/>
      <c r="E104" s="9"/>
      <c r="F104" s="9"/>
      <c r="G104" s="9"/>
      <c r="H104" s="9"/>
      <c r="I104" s="11"/>
      <c r="J104" s="11"/>
      <c r="K104" s="11"/>
      <c r="L104" s="11"/>
      <c r="M104" s="11"/>
    </row>
    <row r="105" spans="1:13" s="12" customFormat="1" ht="15" x14ac:dyDescent="0.2">
      <c r="A105" s="24"/>
      <c r="B105" s="39"/>
      <c r="C105" s="26"/>
      <c r="D105" s="8"/>
      <c r="E105" s="9"/>
      <c r="F105" s="9"/>
      <c r="G105" s="9"/>
      <c r="H105" s="9"/>
      <c r="I105" s="11"/>
      <c r="J105" s="11"/>
      <c r="K105" s="11"/>
      <c r="L105" s="11"/>
      <c r="M105" s="11"/>
    </row>
  </sheetData>
  <sheetProtection formatColumns="0"/>
  <mergeCells count="34">
    <mergeCell ref="J1:K1"/>
    <mergeCell ref="J2:K2"/>
    <mergeCell ref="B15:H15"/>
    <mergeCell ref="B38:H38"/>
    <mergeCell ref="B24:H24"/>
    <mergeCell ref="A1:H1"/>
    <mergeCell ref="A2:H2"/>
    <mergeCell ref="A4:A5"/>
    <mergeCell ref="C61:C62"/>
    <mergeCell ref="D61:D62"/>
    <mergeCell ref="B12:H12"/>
    <mergeCell ref="B3:C3"/>
    <mergeCell ref="B6:H6"/>
    <mergeCell ref="B4:B5"/>
    <mergeCell ref="C4:C5"/>
    <mergeCell ref="D4:D5"/>
    <mergeCell ref="A61:B62"/>
    <mergeCell ref="B32:H32"/>
    <mergeCell ref="E61:K61"/>
    <mergeCell ref="E4:K4"/>
    <mergeCell ref="B47:H47"/>
    <mergeCell ref="B43:I43"/>
    <mergeCell ref="A71:C71"/>
    <mergeCell ref="A76:B76"/>
    <mergeCell ref="A75:B75"/>
    <mergeCell ref="A74:B74"/>
    <mergeCell ref="A73:B73"/>
    <mergeCell ref="A72:B72"/>
    <mergeCell ref="A68:B68"/>
    <mergeCell ref="A67:B67"/>
    <mergeCell ref="A66:B66"/>
    <mergeCell ref="A65:B65"/>
    <mergeCell ref="A63:B63"/>
    <mergeCell ref="A64:B64"/>
  </mergeCells>
  <phoneticPr fontId="29" type="noConversion"/>
  <conditionalFormatting sqref="C70:H70">
    <cfRule type="containsText" dxfId="2" priority="10" operator="containsText" text="NU">
      <formula>NOT(ISERROR(SEARCH("NU",C70)))</formula>
    </cfRule>
    <cfRule type="containsText" dxfId="1" priority="11" operator="containsText" text="DA">
      <formula>NOT(ISERROR(SEARCH("DA",C70)))</formula>
    </cfRule>
    <cfRule type="containsText" dxfId="0" priority="16" operator="containsText" text="nu">
      <formula>NOT(ISERROR(SEARCH("nu",C70)))</formula>
    </cfRule>
  </conditionalFormatting>
  <pageMargins left="0.70866141732283472" right="0.70866141732283472" top="0.55118110236220474" bottom="0.90625" header="0.31496062992125984" footer="0.31496062992125984"/>
  <pageSetup paperSize="9" fitToHeight="0" orientation="landscape" blackAndWhite="1" horizontalDpi="300" verticalDpi="300" r:id="rId1"/>
  <rowBreaks count="1" manualBreakCount="1">
    <brk id="70"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2072605-3503-44EB-B964-105296BC4992}">
  <dimension ref="A1:AU1"/>
  <sheetViews>
    <sheetView workbookViewId="0">
      <selection activeCell="Q36" sqref="Q36"/>
    </sheetView>
  </sheetViews>
  <sheetFormatPr defaultRowHeight="15" x14ac:dyDescent="0.25"/>
  <cols>
    <col min="1" max="1" width="14.7109375" style="459" customWidth="1"/>
    <col min="2" max="5" width="9.140625" style="459"/>
    <col min="6" max="7" width="10.5703125" style="459" customWidth="1"/>
    <col min="8" max="8" width="12.7109375" style="459" customWidth="1"/>
    <col min="9" max="9" width="10.5703125" style="459" customWidth="1"/>
    <col min="10" max="17" width="9.140625" style="459"/>
    <col min="18" max="18" width="10.5703125" style="459" customWidth="1"/>
    <col min="19" max="22" width="9.140625" style="459"/>
    <col min="23" max="23" width="11.140625" style="459" customWidth="1"/>
    <col min="24" max="24" width="9.140625" style="459"/>
    <col min="25" max="25" width="10.7109375" style="459" customWidth="1"/>
    <col min="26" max="26" width="16.42578125" style="459" customWidth="1"/>
    <col min="27" max="27" width="15.42578125" style="459" customWidth="1"/>
    <col min="28" max="28" width="15.140625" style="459" customWidth="1"/>
    <col min="29" max="29" width="11.7109375" style="459" customWidth="1"/>
    <col min="30" max="30" width="12.28515625" style="459" customWidth="1"/>
    <col min="31" max="31" width="11.5703125" style="459" customWidth="1"/>
    <col min="32" max="32" width="9.140625" style="459"/>
    <col min="33" max="33" width="10.7109375" style="459" customWidth="1"/>
    <col min="34" max="34" width="11.140625" style="459" customWidth="1"/>
    <col min="35" max="37" width="9.140625" style="459"/>
    <col min="38" max="38" width="11" style="459" customWidth="1"/>
    <col min="39" max="39" width="12" style="459" customWidth="1"/>
    <col min="40" max="42" width="9.140625" style="459"/>
    <col min="43" max="43" width="12" style="459" customWidth="1"/>
    <col min="44" max="44" width="11.140625" style="459" customWidth="1"/>
    <col min="45" max="45" width="12.42578125" style="459" customWidth="1"/>
    <col min="46" max="46" width="11" style="459" customWidth="1"/>
    <col min="47" max="16384" width="9.140625" style="459"/>
  </cols>
  <sheetData>
    <row r="1" spans="1:47" x14ac:dyDescent="0.25">
      <c r="A1" s="456"/>
      <c r="B1" s="457"/>
      <c r="C1" s="457"/>
      <c r="D1" s="457"/>
      <c r="E1" s="457"/>
      <c r="F1" s="458"/>
      <c r="G1" s="457"/>
      <c r="H1" s="457"/>
      <c r="I1" s="457"/>
      <c r="J1" s="457"/>
      <c r="K1" s="457"/>
      <c r="L1" s="457"/>
      <c r="M1" s="457"/>
      <c r="N1" s="457"/>
      <c r="O1" s="457"/>
      <c r="P1" s="457"/>
      <c r="Q1" s="457"/>
      <c r="R1" s="457"/>
      <c r="S1" s="457"/>
      <c r="T1" s="457"/>
      <c r="U1" s="457"/>
      <c r="V1" s="457"/>
      <c r="W1" s="457"/>
      <c r="X1" s="457"/>
      <c r="Y1" s="457"/>
      <c r="Z1" s="457"/>
      <c r="AA1" s="457"/>
      <c r="AB1" s="457"/>
      <c r="AC1" s="457"/>
      <c r="AD1" s="457"/>
      <c r="AE1" s="457"/>
      <c r="AF1" s="457"/>
      <c r="AG1" s="457"/>
      <c r="AH1" s="457"/>
      <c r="AI1" s="457"/>
      <c r="AJ1" s="457"/>
      <c r="AK1" s="457"/>
      <c r="AL1" s="457"/>
      <c r="AM1" s="457"/>
      <c r="AN1" s="457"/>
      <c r="AO1" s="457"/>
      <c r="AP1" s="457"/>
      <c r="AQ1" s="457"/>
      <c r="AR1" s="457"/>
      <c r="AS1" s="457"/>
      <c r="AT1" s="457"/>
      <c r="AU1" s="457"/>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9AB680-B958-4481-B042-8009225DF82A}">
  <dimension ref="A1:M109"/>
  <sheetViews>
    <sheetView workbookViewId="0">
      <selection activeCell="T25" sqref="T25"/>
    </sheetView>
  </sheetViews>
  <sheetFormatPr defaultRowHeight="15" x14ac:dyDescent="0.25"/>
  <cols>
    <col min="1" max="1" width="9.140625" style="459"/>
    <col min="2" max="2" width="18.42578125" style="459" customWidth="1"/>
    <col min="3" max="4" width="9.140625" style="459"/>
    <col min="5" max="5" width="13" style="459" customWidth="1"/>
    <col min="6" max="6" width="12.42578125" style="459" customWidth="1"/>
    <col min="7" max="11" width="9.140625" style="459"/>
    <col min="12" max="12" width="9" style="459" customWidth="1"/>
    <col min="13" max="13" width="9.140625" style="459" hidden="1" customWidth="1"/>
    <col min="14" max="16384" width="9.140625" style="459"/>
  </cols>
  <sheetData>
    <row r="1" spans="1:13" x14ac:dyDescent="0.25">
      <c r="A1" s="603" t="s">
        <v>539</v>
      </c>
      <c r="B1" s="603"/>
      <c r="C1" s="603"/>
      <c r="D1" s="603"/>
      <c r="E1" s="603"/>
      <c r="F1" s="603"/>
      <c r="G1" s="603"/>
      <c r="H1" s="603"/>
      <c r="I1" s="603"/>
      <c r="J1" s="603"/>
      <c r="K1" s="603"/>
      <c r="L1" s="603"/>
      <c r="M1" s="603"/>
    </row>
    <row r="2" spans="1:13" x14ac:dyDescent="0.25">
      <c r="A2" s="603"/>
      <c r="B2" s="603"/>
      <c r="C2" s="603"/>
      <c r="D2" s="603"/>
      <c r="E2" s="603"/>
      <c r="F2" s="603"/>
      <c r="G2" s="603"/>
      <c r="H2" s="603"/>
      <c r="I2" s="603"/>
      <c r="J2" s="603"/>
      <c r="K2" s="603"/>
      <c r="L2" s="603"/>
      <c r="M2" s="603"/>
    </row>
    <row r="3" spans="1:13" x14ac:dyDescent="0.25">
      <c r="A3" s="603"/>
      <c r="B3" s="603"/>
      <c r="C3" s="603"/>
      <c r="D3" s="603"/>
      <c r="E3" s="603"/>
      <c r="F3" s="603"/>
      <c r="G3" s="603"/>
      <c r="H3" s="603"/>
      <c r="I3" s="603"/>
      <c r="J3" s="603"/>
      <c r="K3" s="603"/>
      <c r="L3" s="603"/>
      <c r="M3" s="603"/>
    </row>
    <row r="4" spans="1:13" ht="35.25" customHeight="1" x14ac:dyDescent="0.25">
      <c r="A4" s="603"/>
      <c r="B4" s="603"/>
      <c r="C4" s="603"/>
      <c r="D4" s="603"/>
      <c r="E4" s="603"/>
      <c r="F4" s="603"/>
      <c r="G4" s="603"/>
      <c r="H4" s="603"/>
      <c r="I4" s="603"/>
      <c r="J4" s="603"/>
      <c r="K4" s="603"/>
      <c r="L4" s="603"/>
      <c r="M4" s="603"/>
    </row>
    <row r="7" spans="1:13" ht="34.5" customHeight="1" x14ac:dyDescent="0.25">
      <c r="A7" s="604" t="s">
        <v>78</v>
      </c>
      <c r="B7" s="604" t="s">
        <v>540</v>
      </c>
      <c r="C7" s="604" t="s">
        <v>541</v>
      </c>
      <c r="D7" s="605" t="s">
        <v>558</v>
      </c>
      <c r="E7" s="605"/>
      <c r="F7" s="605"/>
      <c r="G7" s="605"/>
      <c r="H7" s="604" t="s">
        <v>542</v>
      </c>
      <c r="I7" s="604"/>
      <c r="J7" s="604"/>
      <c r="K7" s="605" t="s">
        <v>559</v>
      </c>
      <c r="L7" s="605" t="s">
        <v>560</v>
      </c>
    </row>
    <row r="8" spans="1:13" ht="60" x14ac:dyDescent="0.25">
      <c r="A8" s="604"/>
      <c r="B8" s="604"/>
      <c r="C8" s="604"/>
      <c r="D8" s="460" t="s">
        <v>543</v>
      </c>
      <c r="E8" s="461" t="s">
        <v>561</v>
      </c>
      <c r="F8" s="461" t="s">
        <v>544</v>
      </c>
      <c r="G8" s="461" t="s">
        <v>545</v>
      </c>
      <c r="H8" s="460" t="s">
        <v>543</v>
      </c>
      <c r="I8" s="460" t="s">
        <v>69</v>
      </c>
      <c r="J8" s="460" t="s">
        <v>110</v>
      </c>
      <c r="K8" s="605"/>
      <c r="L8" s="605"/>
    </row>
    <row r="9" spans="1:13" x14ac:dyDescent="0.25">
      <c r="A9" s="462">
        <v>0</v>
      </c>
      <c r="B9" s="463">
        <v>1</v>
      </c>
      <c r="C9" s="463">
        <v>2</v>
      </c>
      <c r="D9" s="463" t="s">
        <v>546</v>
      </c>
      <c r="E9" s="463">
        <v>4</v>
      </c>
      <c r="F9" s="464">
        <v>5</v>
      </c>
      <c r="G9" s="464">
        <v>6</v>
      </c>
      <c r="H9" s="464" t="s">
        <v>547</v>
      </c>
      <c r="I9" s="464">
        <v>8</v>
      </c>
      <c r="J9" s="464">
        <v>9</v>
      </c>
      <c r="K9" s="464">
        <v>10</v>
      </c>
      <c r="L9" s="464" t="s">
        <v>548</v>
      </c>
    </row>
    <row r="10" spans="1:13" x14ac:dyDescent="0.25">
      <c r="A10" s="465">
        <v>1</v>
      </c>
      <c r="B10" s="466">
        <f>'8-Export SMIS'!G2</f>
        <v>0</v>
      </c>
      <c r="C10" s="466">
        <f>'8-Export SMIS'!J2</f>
        <v>0</v>
      </c>
      <c r="D10" s="467">
        <f>E10+F10+G10</f>
        <v>0</v>
      </c>
      <c r="E10" s="467">
        <f>'8-Export SMIS'!AJ2</f>
        <v>0</v>
      </c>
      <c r="F10" s="467">
        <f>'8-Export SMIS'!AM2</f>
        <v>0</v>
      </c>
      <c r="G10" s="467">
        <f>'8-Export SMIS'!AD2</f>
        <v>0</v>
      </c>
      <c r="H10" s="467">
        <f>I10+J10</f>
        <v>0</v>
      </c>
      <c r="I10" s="467">
        <f>'8-Export SMIS'!T2</f>
        <v>0</v>
      </c>
      <c r="J10" s="467">
        <f>'8-Export SMIS'!Y2</f>
        <v>0</v>
      </c>
      <c r="K10" s="467">
        <f>'8-Export SMIS'!Z2</f>
        <v>0</v>
      </c>
      <c r="L10" s="467">
        <f>D10+K10</f>
        <v>0</v>
      </c>
    </row>
    <row r="11" spans="1:13" x14ac:dyDescent="0.25">
      <c r="A11" s="465">
        <v>2</v>
      </c>
      <c r="B11" s="466">
        <f>'8-Export SMIS'!G3</f>
        <v>0</v>
      </c>
      <c r="C11" s="466">
        <f>'8-Export SMIS'!J3</f>
        <v>0</v>
      </c>
      <c r="D11" s="467">
        <f t="shared" ref="D11:D74" si="0">E11+F11+G11</f>
        <v>0</v>
      </c>
      <c r="E11" s="467">
        <f>'8-Export SMIS'!AJ3</f>
        <v>0</v>
      </c>
      <c r="F11" s="467">
        <f>'8-Export SMIS'!AM3</f>
        <v>0</v>
      </c>
      <c r="G11" s="467">
        <f>'8-Export SMIS'!AD3</f>
        <v>0</v>
      </c>
      <c r="H11" s="467">
        <f t="shared" ref="H11:H74" si="1">I11+J11</f>
        <v>0</v>
      </c>
      <c r="I11" s="467">
        <f>'8-Export SMIS'!T3</f>
        <v>0</v>
      </c>
      <c r="J11" s="467">
        <f>'8-Export SMIS'!Y3</f>
        <v>0</v>
      </c>
      <c r="K11" s="467">
        <f>'8-Export SMIS'!Z3</f>
        <v>0</v>
      </c>
      <c r="L11" s="467">
        <f t="shared" ref="L11:L74" si="2">D11+K11</f>
        <v>0</v>
      </c>
    </row>
    <row r="12" spans="1:13" x14ac:dyDescent="0.25">
      <c r="A12" s="465">
        <v>3</v>
      </c>
      <c r="B12" s="466">
        <f>'8-Export SMIS'!G4</f>
        <v>0</v>
      </c>
      <c r="C12" s="466">
        <f>'8-Export SMIS'!J4</f>
        <v>0</v>
      </c>
      <c r="D12" s="467">
        <f t="shared" si="0"/>
        <v>0</v>
      </c>
      <c r="E12" s="467">
        <f>'8-Export SMIS'!AJ4</f>
        <v>0</v>
      </c>
      <c r="F12" s="467">
        <f>'8-Export SMIS'!AM4</f>
        <v>0</v>
      </c>
      <c r="G12" s="467">
        <f>'8-Export SMIS'!AD4</f>
        <v>0</v>
      </c>
      <c r="H12" s="467">
        <f t="shared" si="1"/>
        <v>0</v>
      </c>
      <c r="I12" s="467">
        <f>'8-Export SMIS'!T4</f>
        <v>0</v>
      </c>
      <c r="J12" s="467">
        <f>'8-Export SMIS'!Y4</f>
        <v>0</v>
      </c>
      <c r="K12" s="467">
        <f>'8-Export SMIS'!Z4</f>
        <v>0</v>
      </c>
      <c r="L12" s="467">
        <f t="shared" si="2"/>
        <v>0</v>
      </c>
    </row>
    <row r="13" spans="1:13" x14ac:dyDescent="0.25">
      <c r="A13" s="465">
        <v>4</v>
      </c>
      <c r="B13" s="466">
        <f>'8-Export SMIS'!G5</f>
        <v>0</v>
      </c>
      <c r="C13" s="466">
        <f>'8-Export SMIS'!J5</f>
        <v>0</v>
      </c>
      <c r="D13" s="467">
        <f t="shared" si="0"/>
        <v>0</v>
      </c>
      <c r="E13" s="467">
        <f>'8-Export SMIS'!AJ5</f>
        <v>0</v>
      </c>
      <c r="F13" s="467">
        <f>'8-Export SMIS'!AM5</f>
        <v>0</v>
      </c>
      <c r="G13" s="467">
        <f>'8-Export SMIS'!AD5</f>
        <v>0</v>
      </c>
      <c r="H13" s="467">
        <f t="shared" si="1"/>
        <v>0</v>
      </c>
      <c r="I13" s="467">
        <f>'8-Export SMIS'!T5</f>
        <v>0</v>
      </c>
      <c r="J13" s="467">
        <f>'8-Export SMIS'!Y5</f>
        <v>0</v>
      </c>
      <c r="K13" s="467">
        <f>'8-Export SMIS'!Z5</f>
        <v>0</v>
      </c>
      <c r="L13" s="467">
        <f t="shared" si="2"/>
        <v>0</v>
      </c>
    </row>
    <row r="14" spans="1:13" x14ac:dyDescent="0.25">
      <c r="A14" s="465">
        <v>5</v>
      </c>
      <c r="B14" s="466">
        <f>'8-Export SMIS'!G6</f>
        <v>0</v>
      </c>
      <c r="C14" s="466">
        <f>'8-Export SMIS'!J6</f>
        <v>0</v>
      </c>
      <c r="D14" s="467">
        <f t="shared" si="0"/>
        <v>0</v>
      </c>
      <c r="E14" s="467">
        <f>'8-Export SMIS'!AJ6</f>
        <v>0</v>
      </c>
      <c r="F14" s="467">
        <f>'8-Export SMIS'!AM6</f>
        <v>0</v>
      </c>
      <c r="G14" s="467">
        <f>'8-Export SMIS'!AD6</f>
        <v>0</v>
      </c>
      <c r="H14" s="467">
        <f t="shared" si="1"/>
        <v>0</v>
      </c>
      <c r="I14" s="467">
        <f>'8-Export SMIS'!T6</f>
        <v>0</v>
      </c>
      <c r="J14" s="467">
        <f>'8-Export SMIS'!Y6</f>
        <v>0</v>
      </c>
      <c r="K14" s="467">
        <f>'8-Export SMIS'!Z6</f>
        <v>0</v>
      </c>
      <c r="L14" s="467">
        <f t="shared" si="2"/>
        <v>0</v>
      </c>
    </row>
    <row r="15" spans="1:13" x14ac:dyDescent="0.25">
      <c r="A15" s="465">
        <v>6</v>
      </c>
      <c r="B15" s="466">
        <f>'8-Export SMIS'!G7</f>
        <v>0</v>
      </c>
      <c r="C15" s="466">
        <f>'8-Export SMIS'!J7</f>
        <v>0</v>
      </c>
      <c r="D15" s="467">
        <f t="shared" si="0"/>
        <v>0</v>
      </c>
      <c r="E15" s="467">
        <f>'8-Export SMIS'!AJ7</f>
        <v>0</v>
      </c>
      <c r="F15" s="467">
        <f>'8-Export SMIS'!AM7</f>
        <v>0</v>
      </c>
      <c r="G15" s="467">
        <f>'8-Export SMIS'!AD7</f>
        <v>0</v>
      </c>
      <c r="H15" s="467">
        <f t="shared" si="1"/>
        <v>0</v>
      </c>
      <c r="I15" s="467">
        <f>'8-Export SMIS'!T7</f>
        <v>0</v>
      </c>
      <c r="J15" s="467">
        <f>'8-Export SMIS'!Y7</f>
        <v>0</v>
      </c>
      <c r="K15" s="467">
        <f>'8-Export SMIS'!Z7</f>
        <v>0</v>
      </c>
      <c r="L15" s="467">
        <f t="shared" si="2"/>
        <v>0</v>
      </c>
    </row>
    <row r="16" spans="1:13" x14ac:dyDescent="0.25">
      <c r="A16" s="465">
        <v>7</v>
      </c>
      <c r="B16" s="466">
        <f>'8-Export SMIS'!G8</f>
        <v>0</v>
      </c>
      <c r="C16" s="466">
        <f>'8-Export SMIS'!J8</f>
        <v>0</v>
      </c>
      <c r="D16" s="467">
        <f t="shared" si="0"/>
        <v>0</v>
      </c>
      <c r="E16" s="467">
        <f>'8-Export SMIS'!AJ8</f>
        <v>0</v>
      </c>
      <c r="F16" s="467">
        <f>'8-Export SMIS'!AM8</f>
        <v>0</v>
      </c>
      <c r="G16" s="467">
        <f>'8-Export SMIS'!AD8</f>
        <v>0</v>
      </c>
      <c r="H16" s="467">
        <f t="shared" si="1"/>
        <v>0</v>
      </c>
      <c r="I16" s="467">
        <f>'8-Export SMIS'!T8</f>
        <v>0</v>
      </c>
      <c r="J16" s="467">
        <f>'8-Export SMIS'!Y8</f>
        <v>0</v>
      </c>
      <c r="K16" s="467">
        <f>'8-Export SMIS'!Z8</f>
        <v>0</v>
      </c>
      <c r="L16" s="467">
        <f t="shared" si="2"/>
        <v>0</v>
      </c>
    </row>
    <row r="17" spans="1:12" x14ac:dyDescent="0.25">
      <c r="A17" s="465">
        <v>8</v>
      </c>
      <c r="B17" s="466">
        <f>'8-Export SMIS'!G9</f>
        <v>0</v>
      </c>
      <c r="C17" s="466">
        <f>'8-Export SMIS'!J9</f>
        <v>0</v>
      </c>
      <c r="D17" s="467">
        <f t="shared" si="0"/>
        <v>0</v>
      </c>
      <c r="E17" s="467">
        <f>'8-Export SMIS'!AJ9</f>
        <v>0</v>
      </c>
      <c r="F17" s="467">
        <f>'8-Export SMIS'!AM9</f>
        <v>0</v>
      </c>
      <c r="G17" s="467">
        <f>'8-Export SMIS'!AD9</f>
        <v>0</v>
      </c>
      <c r="H17" s="467">
        <f t="shared" si="1"/>
        <v>0</v>
      </c>
      <c r="I17" s="467">
        <f>'8-Export SMIS'!T9</f>
        <v>0</v>
      </c>
      <c r="J17" s="467">
        <f>'8-Export SMIS'!Y9</f>
        <v>0</v>
      </c>
      <c r="K17" s="467">
        <f>'8-Export SMIS'!Z9</f>
        <v>0</v>
      </c>
      <c r="L17" s="467">
        <f t="shared" si="2"/>
        <v>0</v>
      </c>
    </row>
    <row r="18" spans="1:12" x14ac:dyDescent="0.25">
      <c r="A18" s="465">
        <v>9</v>
      </c>
      <c r="B18" s="466">
        <f>'8-Export SMIS'!G10</f>
        <v>0</v>
      </c>
      <c r="C18" s="466">
        <f>'8-Export SMIS'!J10</f>
        <v>0</v>
      </c>
      <c r="D18" s="467">
        <f t="shared" si="0"/>
        <v>0</v>
      </c>
      <c r="E18" s="467">
        <f>'8-Export SMIS'!AJ10</f>
        <v>0</v>
      </c>
      <c r="F18" s="467">
        <f>'8-Export SMIS'!AM10</f>
        <v>0</v>
      </c>
      <c r="G18" s="467">
        <f>'8-Export SMIS'!AD10</f>
        <v>0</v>
      </c>
      <c r="H18" s="467">
        <f t="shared" si="1"/>
        <v>0</v>
      </c>
      <c r="I18" s="467">
        <f>'8-Export SMIS'!T10</f>
        <v>0</v>
      </c>
      <c r="J18" s="467">
        <f>'8-Export SMIS'!Y10</f>
        <v>0</v>
      </c>
      <c r="K18" s="467">
        <f>'8-Export SMIS'!Z10</f>
        <v>0</v>
      </c>
      <c r="L18" s="467">
        <f t="shared" si="2"/>
        <v>0</v>
      </c>
    </row>
    <row r="19" spans="1:12" x14ac:dyDescent="0.25">
      <c r="A19" s="465">
        <v>10</v>
      </c>
      <c r="B19" s="466">
        <f>'8-Export SMIS'!G11</f>
        <v>0</v>
      </c>
      <c r="C19" s="466">
        <f>'8-Export SMIS'!J11</f>
        <v>0</v>
      </c>
      <c r="D19" s="467">
        <f t="shared" si="0"/>
        <v>0</v>
      </c>
      <c r="E19" s="467">
        <f>'8-Export SMIS'!AJ11</f>
        <v>0</v>
      </c>
      <c r="F19" s="467">
        <f>'8-Export SMIS'!AM11</f>
        <v>0</v>
      </c>
      <c r="G19" s="467">
        <f>'8-Export SMIS'!AD11</f>
        <v>0</v>
      </c>
      <c r="H19" s="467">
        <f t="shared" si="1"/>
        <v>0</v>
      </c>
      <c r="I19" s="467">
        <f>'8-Export SMIS'!T11</f>
        <v>0</v>
      </c>
      <c r="J19" s="467">
        <f>'8-Export SMIS'!Y11</f>
        <v>0</v>
      </c>
      <c r="K19" s="467">
        <f>'8-Export SMIS'!Z11</f>
        <v>0</v>
      </c>
      <c r="L19" s="467">
        <f t="shared" si="2"/>
        <v>0</v>
      </c>
    </row>
    <row r="20" spans="1:12" x14ac:dyDescent="0.25">
      <c r="A20" s="465">
        <v>11</v>
      </c>
      <c r="B20" s="466">
        <f>'8-Export SMIS'!G12</f>
        <v>0</v>
      </c>
      <c r="C20" s="466">
        <f>'8-Export SMIS'!J12</f>
        <v>0</v>
      </c>
      <c r="D20" s="467">
        <f t="shared" si="0"/>
        <v>0</v>
      </c>
      <c r="E20" s="467">
        <f>'8-Export SMIS'!AJ12</f>
        <v>0</v>
      </c>
      <c r="F20" s="467">
        <f>'8-Export SMIS'!AM12</f>
        <v>0</v>
      </c>
      <c r="G20" s="467">
        <f>'8-Export SMIS'!AD12</f>
        <v>0</v>
      </c>
      <c r="H20" s="467">
        <f t="shared" si="1"/>
        <v>0</v>
      </c>
      <c r="I20" s="467">
        <f>'8-Export SMIS'!T12</f>
        <v>0</v>
      </c>
      <c r="J20" s="467">
        <f>'8-Export SMIS'!Y12</f>
        <v>0</v>
      </c>
      <c r="K20" s="467">
        <f>'8-Export SMIS'!Z12</f>
        <v>0</v>
      </c>
      <c r="L20" s="467">
        <f t="shared" si="2"/>
        <v>0</v>
      </c>
    </row>
    <row r="21" spans="1:12" x14ac:dyDescent="0.25">
      <c r="A21" s="465">
        <v>12</v>
      </c>
      <c r="B21" s="466">
        <f>'8-Export SMIS'!G13</f>
        <v>0</v>
      </c>
      <c r="C21" s="466">
        <f>'8-Export SMIS'!J13</f>
        <v>0</v>
      </c>
      <c r="D21" s="467">
        <f t="shared" si="0"/>
        <v>0</v>
      </c>
      <c r="E21" s="467">
        <f>'8-Export SMIS'!AJ13</f>
        <v>0</v>
      </c>
      <c r="F21" s="467">
        <f>'8-Export SMIS'!AM13</f>
        <v>0</v>
      </c>
      <c r="G21" s="467">
        <f>'8-Export SMIS'!AD13</f>
        <v>0</v>
      </c>
      <c r="H21" s="467">
        <f t="shared" si="1"/>
        <v>0</v>
      </c>
      <c r="I21" s="467">
        <f>'8-Export SMIS'!T13</f>
        <v>0</v>
      </c>
      <c r="J21" s="467">
        <f>'8-Export SMIS'!Y13</f>
        <v>0</v>
      </c>
      <c r="K21" s="467">
        <f>'8-Export SMIS'!Z13</f>
        <v>0</v>
      </c>
      <c r="L21" s="467">
        <f t="shared" si="2"/>
        <v>0</v>
      </c>
    </row>
    <row r="22" spans="1:12" x14ac:dyDescent="0.25">
      <c r="A22" s="465">
        <v>13</v>
      </c>
      <c r="B22" s="466">
        <f>'8-Export SMIS'!G14</f>
        <v>0</v>
      </c>
      <c r="C22" s="466">
        <f>'8-Export SMIS'!J14</f>
        <v>0</v>
      </c>
      <c r="D22" s="467">
        <f t="shared" si="0"/>
        <v>0</v>
      </c>
      <c r="E22" s="467">
        <f>'8-Export SMIS'!AJ14</f>
        <v>0</v>
      </c>
      <c r="F22" s="467">
        <f>'8-Export SMIS'!AM14</f>
        <v>0</v>
      </c>
      <c r="G22" s="467">
        <f>'8-Export SMIS'!AD14</f>
        <v>0</v>
      </c>
      <c r="H22" s="467">
        <f t="shared" si="1"/>
        <v>0</v>
      </c>
      <c r="I22" s="467">
        <f>'8-Export SMIS'!T14</f>
        <v>0</v>
      </c>
      <c r="J22" s="467">
        <f>'8-Export SMIS'!Y14</f>
        <v>0</v>
      </c>
      <c r="K22" s="467">
        <f>'8-Export SMIS'!Z14</f>
        <v>0</v>
      </c>
      <c r="L22" s="467">
        <f t="shared" si="2"/>
        <v>0</v>
      </c>
    </row>
    <row r="23" spans="1:12" x14ac:dyDescent="0.25">
      <c r="A23" s="465">
        <v>14</v>
      </c>
      <c r="B23" s="466">
        <f>'8-Export SMIS'!G15</f>
        <v>0</v>
      </c>
      <c r="C23" s="466">
        <f>'8-Export SMIS'!J15</f>
        <v>0</v>
      </c>
      <c r="D23" s="467">
        <f t="shared" si="0"/>
        <v>0</v>
      </c>
      <c r="E23" s="467">
        <f>'8-Export SMIS'!AJ15</f>
        <v>0</v>
      </c>
      <c r="F23" s="467">
        <f>'8-Export SMIS'!AM15</f>
        <v>0</v>
      </c>
      <c r="G23" s="467">
        <f>'8-Export SMIS'!AD15</f>
        <v>0</v>
      </c>
      <c r="H23" s="467">
        <f t="shared" si="1"/>
        <v>0</v>
      </c>
      <c r="I23" s="467">
        <f>'8-Export SMIS'!T15</f>
        <v>0</v>
      </c>
      <c r="J23" s="467">
        <f>'8-Export SMIS'!Y15</f>
        <v>0</v>
      </c>
      <c r="K23" s="467">
        <f>'8-Export SMIS'!Z15</f>
        <v>0</v>
      </c>
      <c r="L23" s="467">
        <f t="shared" si="2"/>
        <v>0</v>
      </c>
    </row>
    <row r="24" spans="1:12" x14ac:dyDescent="0.25">
      <c r="A24" s="465">
        <v>15</v>
      </c>
      <c r="B24" s="466">
        <f>'8-Export SMIS'!G16</f>
        <v>0</v>
      </c>
      <c r="C24" s="466">
        <f>'8-Export SMIS'!J16</f>
        <v>0</v>
      </c>
      <c r="D24" s="467">
        <f t="shared" si="0"/>
        <v>0</v>
      </c>
      <c r="E24" s="467">
        <f>'8-Export SMIS'!AJ16</f>
        <v>0</v>
      </c>
      <c r="F24" s="467">
        <f>'8-Export SMIS'!AM16</f>
        <v>0</v>
      </c>
      <c r="G24" s="467">
        <f>'8-Export SMIS'!AD16</f>
        <v>0</v>
      </c>
      <c r="H24" s="467">
        <f t="shared" si="1"/>
        <v>0</v>
      </c>
      <c r="I24" s="467">
        <f>'8-Export SMIS'!T16</f>
        <v>0</v>
      </c>
      <c r="J24" s="467">
        <f>'8-Export SMIS'!Y16</f>
        <v>0</v>
      </c>
      <c r="K24" s="467">
        <f>'8-Export SMIS'!Z16</f>
        <v>0</v>
      </c>
      <c r="L24" s="467">
        <f t="shared" si="2"/>
        <v>0</v>
      </c>
    </row>
    <row r="25" spans="1:12" x14ac:dyDescent="0.25">
      <c r="A25" s="465">
        <v>16</v>
      </c>
      <c r="B25" s="466">
        <f>'8-Export SMIS'!G17</f>
        <v>0</v>
      </c>
      <c r="C25" s="466">
        <f>'8-Export SMIS'!J17</f>
        <v>0</v>
      </c>
      <c r="D25" s="467">
        <f t="shared" si="0"/>
        <v>0</v>
      </c>
      <c r="E25" s="467">
        <f>'8-Export SMIS'!AJ17</f>
        <v>0</v>
      </c>
      <c r="F25" s="467">
        <f>'8-Export SMIS'!AM17</f>
        <v>0</v>
      </c>
      <c r="G25" s="467">
        <f>'8-Export SMIS'!AD17</f>
        <v>0</v>
      </c>
      <c r="H25" s="467">
        <f t="shared" si="1"/>
        <v>0</v>
      </c>
      <c r="I25" s="467">
        <f>'8-Export SMIS'!T17</f>
        <v>0</v>
      </c>
      <c r="J25" s="467">
        <f>'8-Export SMIS'!Y17</f>
        <v>0</v>
      </c>
      <c r="K25" s="467">
        <f>'8-Export SMIS'!Z17</f>
        <v>0</v>
      </c>
      <c r="L25" s="467">
        <f t="shared" si="2"/>
        <v>0</v>
      </c>
    </row>
    <row r="26" spans="1:12" x14ac:dyDescent="0.25">
      <c r="A26" s="465">
        <v>17</v>
      </c>
      <c r="B26" s="466">
        <f>'8-Export SMIS'!G18</f>
        <v>0</v>
      </c>
      <c r="C26" s="466">
        <f>'8-Export SMIS'!J18</f>
        <v>0</v>
      </c>
      <c r="D26" s="467">
        <f t="shared" si="0"/>
        <v>0</v>
      </c>
      <c r="E26" s="467">
        <f>'8-Export SMIS'!AJ18</f>
        <v>0</v>
      </c>
      <c r="F26" s="467">
        <f>'8-Export SMIS'!AM18</f>
        <v>0</v>
      </c>
      <c r="G26" s="467">
        <f>'8-Export SMIS'!AD18</f>
        <v>0</v>
      </c>
      <c r="H26" s="467">
        <f t="shared" si="1"/>
        <v>0</v>
      </c>
      <c r="I26" s="467">
        <f>'8-Export SMIS'!T18</f>
        <v>0</v>
      </c>
      <c r="J26" s="467">
        <f>'8-Export SMIS'!Y18</f>
        <v>0</v>
      </c>
      <c r="K26" s="467">
        <f>'8-Export SMIS'!Z18</f>
        <v>0</v>
      </c>
      <c r="L26" s="467">
        <f t="shared" si="2"/>
        <v>0</v>
      </c>
    </row>
    <row r="27" spans="1:12" x14ac:dyDescent="0.25">
      <c r="A27" s="465">
        <v>18</v>
      </c>
      <c r="B27" s="466">
        <f>'8-Export SMIS'!G19</f>
        <v>0</v>
      </c>
      <c r="C27" s="466">
        <f>'8-Export SMIS'!J19</f>
        <v>0</v>
      </c>
      <c r="D27" s="467">
        <f t="shared" si="0"/>
        <v>0</v>
      </c>
      <c r="E27" s="467">
        <f>'8-Export SMIS'!AJ19</f>
        <v>0</v>
      </c>
      <c r="F27" s="467">
        <f>'8-Export SMIS'!AM19</f>
        <v>0</v>
      </c>
      <c r="G27" s="467">
        <f>'8-Export SMIS'!AD19</f>
        <v>0</v>
      </c>
      <c r="H27" s="467">
        <f t="shared" si="1"/>
        <v>0</v>
      </c>
      <c r="I27" s="467">
        <f>'8-Export SMIS'!T19</f>
        <v>0</v>
      </c>
      <c r="J27" s="467">
        <f>'8-Export SMIS'!Y19</f>
        <v>0</v>
      </c>
      <c r="K27" s="467">
        <f>'8-Export SMIS'!Z19</f>
        <v>0</v>
      </c>
      <c r="L27" s="467">
        <f t="shared" si="2"/>
        <v>0</v>
      </c>
    </row>
    <row r="28" spans="1:12" x14ac:dyDescent="0.25">
      <c r="A28" s="465">
        <v>19</v>
      </c>
      <c r="B28" s="466">
        <f>'8-Export SMIS'!G20</f>
        <v>0</v>
      </c>
      <c r="C28" s="466">
        <f>'8-Export SMIS'!J20</f>
        <v>0</v>
      </c>
      <c r="D28" s="467">
        <f t="shared" si="0"/>
        <v>0</v>
      </c>
      <c r="E28" s="467">
        <f>'8-Export SMIS'!AJ20</f>
        <v>0</v>
      </c>
      <c r="F28" s="467">
        <f>'8-Export SMIS'!AM20</f>
        <v>0</v>
      </c>
      <c r="G28" s="467">
        <f>'8-Export SMIS'!AD20</f>
        <v>0</v>
      </c>
      <c r="H28" s="467">
        <f t="shared" si="1"/>
        <v>0</v>
      </c>
      <c r="I28" s="467">
        <f>'8-Export SMIS'!T20</f>
        <v>0</v>
      </c>
      <c r="J28" s="467">
        <f>'8-Export SMIS'!Y20</f>
        <v>0</v>
      </c>
      <c r="K28" s="467">
        <f>'8-Export SMIS'!Z20</f>
        <v>0</v>
      </c>
      <c r="L28" s="467">
        <f t="shared" si="2"/>
        <v>0</v>
      </c>
    </row>
    <row r="29" spans="1:12" x14ac:dyDescent="0.25">
      <c r="A29" s="465">
        <v>20</v>
      </c>
      <c r="B29" s="466">
        <f>'8-Export SMIS'!G21</f>
        <v>0</v>
      </c>
      <c r="C29" s="466">
        <f>'8-Export SMIS'!J21</f>
        <v>0</v>
      </c>
      <c r="D29" s="467">
        <f t="shared" si="0"/>
        <v>0</v>
      </c>
      <c r="E29" s="467">
        <f>'8-Export SMIS'!AJ21</f>
        <v>0</v>
      </c>
      <c r="F29" s="467">
        <f>'8-Export SMIS'!AM21</f>
        <v>0</v>
      </c>
      <c r="G29" s="467">
        <f>'8-Export SMIS'!AD21</f>
        <v>0</v>
      </c>
      <c r="H29" s="467">
        <f t="shared" si="1"/>
        <v>0</v>
      </c>
      <c r="I29" s="467">
        <f>'8-Export SMIS'!T21</f>
        <v>0</v>
      </c>
      <c r="J29" s="467">
        <f>'8-Export SMIS'!Y21</f>
        <v>0</v>
      </c>
      <c r="K29" s="467">
        <f>'8-Export SMIS'!Z21</f>
        <v>0</v>
      </c>
      <c r="L29" s="467">
        <f t="shared" si="2"/>
        <v>0</v>
      </c>
    </row>
    <row r="30" spans="1:12" x14ac:dyDescent="0.25">
      <c r="A30" s="465">
        <v>21</v>
      </c>
      <c r="B30" s="466">
        <f>'8-Export SMIS'!G22</f>
        <v>0</v>
      </c>
      <c r="C30" s="466">
        <f>'8-Export SMIS'!J22</f>
        <v>0</v>
      </c>
      <c r="D30" s="467">
        <f t="shared" si="0"/>
        <v>0</v>
      </c>
      <c r="E30" s="467">
        <f>'8-Export SMIS'!AJ22</f>
        <v>0</v>
      </c>
      <c r="F30" s="467">
        <f>'8-Export SMIS'!AM22</f>
        <v>0</v>
      </c>
      <c r="G30" s="467">
        <f>'8-Export SMIS'!AD22</f>
        <v>0</v>
      </c>
      <c r="H30" s="467">
        <f t="shared" si="1"/>
        <v>0</v>
      </c>
      <c r="I30" s="467">
        <f>'8-Export SMIS'!T22</f>
        <v>0</v>
      </c>
      <c r="J30" s="467">
        <f>'8-Export SMIS'!Y22</f>
        <v>0</v>
      </c>
      <c r="K30" s="467">
        <f>'8-Export SMIS'!Z22</f>
        <v>0</v>
      </c>
      <c r="L30" s="467">
        <f t="shared" si="2"/>
        <v>0</v>
      </c>
    </row>
    <row r="31" spans="1:12" x14ac:dyDescent="0.25">
      <c r="A31" s="465">
        <v>22</v>
      </c>
      <c r="B31" s="466">
        <f>'8-Export SMIS'!G23</f>
        <v>0</v>
      </c>
      <c r="C31" s="466">
        <f>'8-Export SMIS'!J23</f>
        <v>0</v>
      </c>
      <c r="D31" s="467">
        <f t="shared" si="0"/>
        <v>0</v>
      </c>
      <c r="E31" s="467">
        <f>'8-Export SMIS'!AJ23</f>
        <v>0</v>
      </c>
      <c r="F31" s="467">
        <f>'8-Export SMIS'!AM23</f>
        <v>0</v>
      </c>
      <c r="G31" s="467">
        <f>'8-Export SMIS'!AD23</f>
        <v>0</v>
      </c>
      <c r="H31" s="467">
        <f t="shared" si="1"/>
        <v>0</v>
      </c>
      <c r="I31" s="467">
        <f>'8-Export SMIS'!T23</f>
        <v>0</v>
      </c>
      <c r="J31" s="467">
        <f>'8-Export SMIS'!Y23</f>
        <v>0</v>
      </c>
      <c r="K31" s="467">
        <f>'8-Export SMIS'!Z23</f>
        <v>0</v>
      </c>
      <c r="L31" s="467">
        <f t="shared" si="2"/>
        <v>0</v>
      </c>
    </row>
    <row r="32" spans="1:12" x14ac:dyDescent="0.25">
      <c r="A32" s="465">
        <v>23</v>
      </c>
      <c r="B32" s="466">
        <f>'8-Export SMIS'!G24</f>
        <v>0</v>
      </c>
      <c r="C32" s="466">
        <f>'8-Export SMIS'!J24</f>
        <v>0</v>
      </c>
      <c r="D32" s="467">
        <f t="shared" si="0"/>
        <v>0</v>
      </c>
      <c r="E32" s="467">
        <f>'8-Export SMIS'!AJ24</f>
        <v>0</v>
      </c>
      <c r="F32" s="467">
        <f>'8-Export SMIS'!AM24</f>
        <v>0</v>
      </c>
      <c r="G32" s="467">
        <f>'8-Export SMIS'!AD24</f>
        <v>0</v>
      </c>
      <c r="H32" s="467">
        <f t="shared" si="1"/>
        <v>0</v>
      </c>
      <c r="I32" s="467">
        <f>'8-Export SMIS'!T24</f>
        <v>0</v>
      </c>
      <c r="J32" s="467">
        <f>'8-Export SMIS'!Y24</f>
        <v>0</v>
      </c>
      <c r="K32" s="467">
        <f>'8-Export SMIS'!Z24</f>
        <v>0</v>
      </c>
      <c r="L32" s="467">
        <f t="shared" si="2"/>
        <v>0</v>
      </c>
    </row>
    <row r="33" spans="1:12" x14ac:dyDescent="0.25">
      <c r="A33" s="465">
        <v>24</v>
      </c>
      <c r="B33" s="466">
        <f>'8-Export SMIS'!G25</f>
        <v>0</v>
      </c>
      <c r="C33" s="466">
        <f>'8-Export SMIS'!J25</f>
        <v>0</v>
      </c>
      <c r="D33" s="467">
        <f t="shared" si="0"/>
        <v>0</v>
      </c>
      <c r="E33" s="467">
        <f>'8-Export SMIS'!AJ25</f>
        <v>0</v>
      </c>
      <c r="F33" s="467">
        <f>'8-Export SMIS'!AM25</f>
        <v>0</v>
      </c>
      <c r="G33" s="467">
        <f>'8-Export SMIS'!AD25</f>
        <v>0</v>
      </c>
      <c r="H33" s="467">
        <f t="shared" si="1"/>
        <v>0</v>
      </c>
      <c r="I33" s="467">
        <f>'8-Export SMIS'!T25</f>
        <v>0</v>
      </c>
      <c r="J33" s="467">
        <f>'8-Export SMIS'!Y25</f>
        <v>0</v>
      </c>
      <c r="K33" s="467">
        <f>'8-Export SMIS'!Z25</f>
        <v>0</v>
      </c>
      <c r="L33" s="467">
        <f t="shared" si="2"/>
        <v>0</v>
      </c>
    </row>
    <row r="34" spans="1:12" x14ac:dyDescent="0.25">
      <c r="A34" s="465">
        <v>25</v>
      </c>
      <c r="B34" s="466">
        <f>'8-Export SMIS'!G26</f>
        <v>0</v>
      </c>
      <c r="C34" s="466">
        <f>'8-Export SMIS'!J26</f>
        <v>0</v>
      </c>
      <c r="D34" s="467">
        <f t="shared" si="0"/>
        <v>0</v>
      </c>
      <c r="E34" s="467">
        <f>'8-Export SMIS'!AJ26</f>
        <v>0</v>
      </c>
      <c r="F34" s="467">
        <f>'8-Export SMIS'!AM26</f>
        <v>0</v>
      </c>
      <c r="G34" s="467">
        <f>'8-Export SMIS'!AD26</f>
        <v>0</v>
      </c>
      <c r="H34" s="467">
        <f t="shared" si="1"/>
        <v>0</v>
      </c>
      <c r="I34" s="467">
        <f>'8-Export SMIS'!T26</f>
        <v>0</v>
      </c>
      <c r="J34" s="467">
        <f>'8-Export SMIS'!Y26</f>
        <v>0</v>
      </c>
      <c r="K34" s="467">
        <f>'8-Export SMIS'!Z26</f>
        <v>0</v>
      </c>
      <c r="L34" s="467">
        <f t="shared" si="2"/>
        <v>0</v>
      </c>
    </row>
    <row r="35" spans="1:12" x14ac:dyDescent="0.25">
      <c r="A35" s="465">
        <v>26</v>
      </c>
      <c r="B35" s="466">
        <f>'8-Export SMIS'!G27</f>
        <v>0</v>
      </c>
      <c r="C35" s="466">
        <f>'8-Export SMIS'!J27</f>
        <v>0</v>
      </c>
      <c r="D35" s="467">
        <f t="shared" si="0"/>
        <v>0</v>
      </c>
      <c r="E35" s="467">
        <f>'8-Export SMIS'!AJ27</f>
        <v>0</v>
      </c>
      <c r="F35" s="467">
        <f>'8-Export SMIS'!AM27</f>
        <v>0</v>
      </c>
      <c r="G35" s="467">
        <f>'8-Export SMIS'!AD27</f>
        <v>0</v>
      </c>
      <c r="H35" s="467">
        <f t="shared" si="1"/>
        <v>0</v>
      </c>
      <c r="I35" s="467">
        <f>'8-Export SMIS'!T27</f>
        <v>0</v>
      </c>
      <c r="J35" s="467">
        <f>'8-Export SMIS'!Y27</f>
        <v>0</v>
      </c>
      <c r="K35" s="467">
        <f>'8-Export SMIS'!Z27</f>
        <v>0</v>
      </c>
      <c r="L35" s="467">
        <f t="shared" si="2"/>
        <v>0</v>
      </c>
    </row>
    <row r="36" spans="1:12" x14ac:dyDescent="0.25">
      <c r="A36" s="465">
        <v>27</v>
      </c>
      <c r="B36" s="466">
        <f>'8-Export SMIS'!G28</f>
        <v>0</v>
      </c>
      <c r="C36" s="466">
        <f>'8-Export SMIS'!J28</f>
        <v>0</v>
      </c>
      <c r="D36" s="467">
        <f t="shared" si="0"/>
        <v>0</v>
      </c>
      <c r="E36" s="467">
        <f>'8-Export SMIS'!AJ28</f>
        <v>0</v>
      </c>
      <c r="F36" s="467">
        <f>'8-Export SMIS'!AM28</f>
        <v>0</v>
      </c>
      <c r="G36" s="467">
        <f>'8-Export SMIS'!AD28</f>
        <v>0</v>
      </c>
      <c r="H36" s="467">
        <f t="shared" si="1"/>
        <v>0</v>
      </c>
      <c r="I36" s="467">
        <f>'8-Export SMIS'!T28</f>
        <v>0</v>
      </c>
      <c r="J36" s="467">
        <f>'8-Export SMIS'!Y28</f>
        <v>0</v>
      </c>
      <c r="K36" s="467">
        <f>'8-Export SMIS'!Z28</f>
        <v>0</v>
      </c>
      <c r="L36" s="467">
        <f t="shared" si="2"/>
        <v>0</v>
      </c>
    </row>
    <row r="37" spans="1:12" x14ac:dyDescent="0.25">
      <c r="A37" s="465">
        <v>28</v>
      </c>
      <c r="B37" s="466">
        <f>'8-Export SMIS'!G29</f>
        <v>0</v>
      </c>
      <c r="C37" s="466">
        <f>'8-Export SMIS'!J29</f>
        <v>0</v>
      </c>
      <c r="D37" s="467">
        <f t="shared" si="0"/>
        <v>0</v>
      </c>
      <c r="E37" s="467">
        <f>'8-Export SMIS'!AJ29</f>
        <v>0</v>
      </c>
      <c r="F37" s="467">
        <f>'8-Export SMIS'!AM29</f>
        <v>0</v>
      </c>
      <c r="G37" s="467">
        <f>'8-Export SMIS'!AD29</f>
        <v>0</v>
      </c>
      <c r="H37" s="467">
        <f t="shared" si="1"/>
        <v>0</v>
      </c>
      <c r="I37" s="467">
        <f>'8-Export SMIS'!T29</f>
        <v>0</v>
      </c>
      <c r="J37" s="467">
        <f>'8-Export SMIS'!Y29</f>
        <v>0</v>
      </c>
      <c r="K37" s="467">
        <f>'8-Export SMIS'!Z29</f>
        <v>0</v>
      </c>
      <c r="L37" s="467">
        <f t="shared" si="2"/>
        <v>0</v>
      </c>
    </row>
    <row r="38" spans="1:12" x14ac:dyDescent="0.25">
      <c r="A38" s="465">
        <v>29</v>
      </c>
      <c r="B38" s="466">
        <f>'8-Export SMIS'!G30</f>
        <v>0</v>
      </c>
      <c r="C38" s="466">
        <f>'8-Export SMIS'!J30</f>
        <v>0</v>
      </c>
      <c r="D38" s="467">
        <f t="shared" si="0"/>
        <v>0</v>
      </c>
      <c r="E38" s="467">
        <f>'8-Export SMIS'!AJ30</f>
        <v>0</v>
      </c>
      <c r="F38" s="467">
        <f>'8-Export SMIS'!AM30</f>
        <v>0</v>
      </c>
      <c r="G38" s="467">
        <f>'8-Export SMIS'!AD30</f>
        <v>0</v>
      </c>
      <c r="H38" s="467">
        <f t="shared" si="1"/>
        <v>0</v>
      </c>
      <c r="I38" s="467">
        <f>'8-Export SMIS'!T30</f>
        <v>0</v>
      </c>
      <c r="J38" s="467">
        <f>'8-Export SMIS'!Y30</f>
        <v>0</v>
      </c>
      <c r="K38" s="467">
        <f>'8-Export SMIS'!Z30</f>
        <v>0</v>
      </c>
      <c r="L38" s="467">
        <f t="shared" si="2"/>
        <v>0</v>
      </c>
    </row>
    <row r="39" spans="1:12" x14ac:dyDescent="0.25">
      <c r="A39" s="465">
        <v>30</v>
      </c>
      <c r="B39" s="466">
        <f>'8-Export SMIS'!G31</f>
        <v>0</v>
      </c>
      <c r="C39" s="466">
        <f>'8-Export SMIS'!J31</f>
        <v>0</v>
      </c>
      <c r="D39" s="467">
        <f t="shared" si="0"/>
        <v>0</v>
      </c>
      <c r="E39" s="467">
        <f>'8-Export SMIS'!AJ31</f>
        <v>0</v>
      </c>
      <c r="F39" s="467">
        <f>'8-Export SMIS'!AM31</f>
        <v>0</v>
      </c>
      <c r="G39" s="467">
        <f>'8-Export SMIS'!AD31</f>
        <v>0</v>
      </c>
      <c r="H39" s="467">
        <f t="shared" si="1"/>
        <v>0</v>
      </c>
      <c r="I39" s="467">
        <f>'8-Export SMIS'!T31</f>
        <v>0</v>
      </c>
      <c r="J39" s="467">
        <f>'8-Export SMIS'!Y31</f>
        <v>0</v>
      </c>
      <c r="K39" s="467">
        <f>'8-Export SMIS'!Z31</f>
        <v>0</v>
      </c>
      <c r="L39" s="467">
        <f t="shared" si="2"/>
        <v>0</v>
      </c>
    </row>
    <row r="40" spans="1:12" x14ac:dyDescent="0.25">
      <c r="A40" s="465">
        <v>31</v>
      </c>
      <c r="B40" s="466">
        <f>'8-Export SMIS'!G32</f>
        <v>0</v>
      </c>
      <c r="C40" s="466">
        <f>'8-Export SMIS'!J32</f>
        <v>0</v>
      </c>
      <c r="D40" s="467">
        <f t="shared" si="0"/>
        <v>0</v>
      </c>
      <c r="E40" s="467">
        <f>'8-Export SMIS'!AJ32</f>
        <v>0</v>
      </c>
      <c r="F40" s="467">
        <f>'8-Export SMIS'!AM32</f>
        <v>0</v>
      </c>
      <c r="G40" s="467">
        <f>'8-Export SMIS'!AD32</f>
        <v>0</v>
      </c>
      <c r="H40" s="467">
        <f t="shared" si="1"/>
        <v>0</v>
      </c>
      <c r="I40" s="467">
        <f>'8-Export SMIS'!T32</f>
        <v>0</v>
      </c>
      <c r="J40" s="467">
        <f>'8-Export SMIS'!Y32</f>
        <v>0</v>
      </c>
      <c r="K40" s="467">
        <f>'8-Export SMIS'!Z32</f>
        <v>0</v>
      </c>
      <c r="L40" s="467">
        <f t="shared" si="2"/>
        <v>0</v>
      </c>
    </row>
    <row r="41" spans="1:12" x14ac:dyDescent="0.25">
      <c r="A41" s="465">
        <v>32</v>
      </c>
      <c r="B41" s="466">
        <f>'8-Export SMIS'!G33</f>
        <v>0</v>
      </c>
      <c r="C41" s="466">
        <f>'8-Export SMIS'!J33</f>
        <v>0</v>
      </c>
      <c r="D41" s="467">
        <f t="shared" si="0"/>
        <v>0</v>
      </c>
      <c r="E41" s="467">
        <f>'8-Export SMIS'!AJ33</f>
        <v>0</v>
      </c>
      <c r="F41" s="467">
        <f>'8-Export SMIS'!AM33</f>
        <v>0</v>
      </c>
      <c r="G41" s="467">
        <f>'8-Export SMIS'!AD33</f>
        <v>0</v>
      </c>
      <c r="H41" s="467">
        <f t="shared" si="1"/>
        <v>0</v>
      </c>
      <c r="I41" s="467">
        <f>'8-Export SMIS'!T33</f>
        <v>0</v>
      </c>
      <c r="J41" s="467">
        <f>'8-Export SMIS'!Y33</f>
        <v>0</v>
      </c>
      <c r="K41" s="467">
        <f>'8-Export SMIS'!Z33</f>
        <v>0</v>
      </c>
      <c r="L41" s="467">
        <f t="shared" si="2"/>
        <v>0</v>
      </c>
    </row>
    <row r="42" spans="1:12" x14ac:dyDescent="0.25">
      <c r="A42" s="465">
        <v>33</v>
      </c>
      <c r="B42" s="466">
        <f>'8-Export SMIS'!G34</f>
        <v>0</v>
      </c>
      <c r="C42" s="466">
        <f>'8-Export SMIS'!J34</f>
        <v>0</v>
      </c>
      <c r="D42" s="467">
        <f t="shared" si="0"/>
        <v>0</v>
      </c>
      <c r="E42" s="467">
        <f>'8-Export SMIS'!AJ34</f>
        <v>0</v>
      </c>
      <c r="F42" s="467">
        <f>'8-Export SMIS'!AM34</f>
        <v>0</v>
      </c>
      <c r="G42" s="467">
        <f>'8-Export SMIS'!AD34</f>
        <v>0</v>
      </c>
      <c r="H42" s="467">
        <f t="shared" si="1"/>
        <v>0</v>
      </c>
      <c r="I42" s="467">
        <f>'8-Export SMIS'!T34</f>
        <v>0</v>
      </c>
      <c r="J42" s="467">
        <f>'8-Export SMIS'!Y34</f>
        <v>0</v>
      </c>
      <c r="K42" s="467">
        <f>'8-Export SMIS'!Z34</f>
        <v>0</v>
      </c>
      <c r="L42" s="467">
        <f t="shared" si="2"/>
        <v>0</v>
      </c>
    </row>
    <row r="43" spans="1:12" x14ac:dyDescent="0.25">
      <c r="A43" s="465">
        <v>34</v>
      </c>
      <c r="B43" s="466">
        <f>'8-Export SMIS'!G35</f>
        <v>0</v>
      </c>
      <c r="C43" s="466">
        <f>'8-Export SMIS'!J35</f>
        <v>0</v>
      </c>
      <c r="D43" s="467">
        <f t="shared" si="0"/>
        <v>0</v>
      </c>
      <c r="E43" s="467">
        <f>'8-Export SMIS'!AJ35</f>
        <v>0</v>
      </c>
      <c r="F43" s="467">
        <f>'8-Export SMIS'!AM35</f>
        <v>0</v>
      </c>
      <c r="G43" s="467">
        <f>'8-Export SMIS'!AD35</f>
        <v>0</v>
      </c>
      <c r="H43" s="467">
        <f t="shared" si="1"/>
        <v>0</v>
      </c>
      <c r="I43" s="467">
        <f>'8-Export SMIS'!T35</f>
        <v>0</v>
      </c>
      <c r="J43" s="467">
        <f>'8-Export SMIS'!Y35</f>
        <v>0</v>
      </c>
      <c r="K43" s="467">
        <f>'8-Export SMIS'!Z35</f>
        <v>0</v>
      </c>
      <c r="L43" s="467">
        <f t="shared" si="2"/>
        <v>0</v>
      </c>
    </row>
    <row r="44" spans="1:12" x14ac:dyDescent="0.25">
      <c r="A44" s="465">
        <v>35</v>
      </c>
      <c r="B44" s="466">
        <f>'8-Export SMIS'!G36</f>
        <v>0</v>
      </c>
      <c r="C44" s="466">
        <f>'8-Export SMIS'!J36</f>
        <v>0</v>
      </c>
      <c r="D44" s="467">
        <f t="shared" si="0"/>
        <v>0</v>
      </c>
      <c r="E44" s="467">
        <f>'8-Export SMIS'!AJ36</f>
        <v>0</v>
      </c>
      <c r="F44" s="467">
        <f>'8-Export SMIS'!AM36</f>
        <v>0</v>
      </c>
      <c r="G44" s="467">
        <f>'8-Export SMIS'!AD36</f>
        <v>0</v>
      </c>
      <c r="H44" s="467">
        <f t="shared" si="1"/>
        <v>0</v>
      </c>
      <c r="I44" s="467">
        <f>'8-Export SMIS'!T36</f>
        <v>0</v>
      </c>
      <c r="J44" s="467">
        <f>'8-Export SMIS'!Y36</f>
        <v>0</v>
      </c>
      <c r="K44" s="467">
        <f>'8-Export SMIS'!Z36</f>
        <v>0</v>
      </c>
      <c r="L44" s="467">
        <f t="shared" si="2"/>
        <v>0</v>
      </c>
    </row>
    <row r="45" spans="1:12" x14ac:dyDescent="0.25">
      <c r="A45" s="465">
        <v>36</v>
      </c>
      <c r="B45" s="466">
        <f>'8-Export SMIS'!G37</f>
        <v>0</v>
      </c>
      <c r="C45" s="466">
        <f>'8-Export SMIS'!J37</f>
        <v>0</v>
      </c>
      <c r="D45" s="467">
        <f t="shared" si="0"/>
        <v>0</v>
      </c>
      <c r="E45" s="467">
        <f>'8-Export SMIS'!AJ37</f>
        <v>0</v>
      </c>
      <c r="F45" s="467">
        <f>'8-Export SMIS'!AM37</f>
        <v>0</v>
      </c>
      <c r="G45" s="467">
        <f>'8-Export SMIS'!AD37</f>
        <v>0</v>
      </c>
      <c r="H45" s="467">
        <f t="shared" si="1"/>
        <v>0</v>
      </c>
      <c r="I45" s="467">
        <f>'8-Export SMIS'!T37</f>
        <v>0</v>
      </c>
      <c r="J45" s="467">
        <f>'8-Export SMIS'!Y37</f>
        <v>0</v>
      </c>
      <c r="K45" s="467">
        <f>'8-Export SMIS'!Z37</f>
        <v>0</v>
      </c>
      <c r="L45" s="467">
        <f t="shared" si="2"/>
        <v>0</v>
      </c>
    </row>
    <row r="46" spans="1:12" x14ac:dyDescent="0.25">
      <c r="A46" s="465">
        <v>37</v>
      </c>
      <c r="B46" s="466">
        <f>'8-Export SMIS'!G38</f>
        <v>0</v>
      </c>
      <c r="C46" s="466">
        <f>'8-Export SMIS'!J38</f>
        <v>0</v>
      </c>
      <c r="D46" s="467">
        <f t="shared" si="0"/>
        <v>0</v>
      </c>
      <c r="E46" s="467">
        <f>'8-Export SMIS'!AJ38</f>
        <v>0</v>
      </c>
      <c r="F46" s="467">
        <f>'8-Export SMIS'!AM38</f>
        <v>0</v>
      </c>
      <c r="G46" s="467">
        <f>'8-Export SMIS'!AD38</f>
        <v>0</v>
      </c>
      <c r="H46" s="467">
        <f t="shared" si="1"/>
        <v>0</v>
      </c>
      <c r="I46" s="467">
        <f>'8-Export SMIS'!T38</f>
        <v>0</v>
      </c>
      <c r="J46" s="467">
        <f>'8-Export SMIS'!Y38</f>
        <v>0</v>
      </c>
      <c r="K46" s="467">
        <f>'8-Export SMIS'!Z38</f>
        <v>0</v>
      </c>
      <c r="L46" s="467">
        <f t="shared" si="2"/>
        <v>0</v>
      </c>
    </row>
    <row r="47" spans="1:12" x14ac:dyDescent="0.25">
      <c r="A47" s="465">
        <v>38</v>
      </c>
      <c r="B47" s="466">
        <f>'8-Export SMIS'!G39</f>
        <v>0</v>
      </c>
      <c r="C47" s="466">
        <f>'8-Export SMIS'!J39</f>
        <v>0</v>
      </c>
      <c r="D47" s="467">
        <f t="shared" si="0"/>
        <v>0</v>
      </c>
      <c r="E47" s="467">
        <f>'8-Export SMIS'!AJ39</f>
        <v>0</v>
      </c>
      <c r="F47" s="467">
        <f>'8-Export SMIS'!AM39</f>
        <v>0</v>
      </c>
      <c r="G47" s="467">
        <f>'8-Export SMIS'!AD39</f>
        <v>0</v>
      </c>
      <c r="H47" s="467">
        <f t="shared" si="1"/>
        <v>0</v>
      </c>
      <c r="I47" s="467">
        <f>'8-Export SMIS'!T39</f>
        <v>0</v>
      </c>
      <c r="J47" s="467">
        <f>'8-Export SMIS'!Y39</f>
        <v>0</v>
      </c>
      <c r="K47" s="467">
        <f>'8-Export SMIS'!Z39</f>
        <v>0</v>
      </c>
      <c r="L47" s="467">
        <f t="shared" si="2"/>
        <v>0</v>
      </c>
    </row>
    <row r="48" spans="1:12" x14ac:dyDescent="0.25">
      <c r="A48" s="465">
        <v>39</v>
      </c>
      <c r="B48" s="466">
        <f>'8-Export SMIS'!G40</f>
        <v>0</v>
      </c>
      <c r="C48" s="466">
        <f>'8-Export SMIS'!J40</f>
        <v>0</v>
      </c>
      <c r="D48" s="467">
        <f t="shared" si="0"/>
        <v>0</v>
      </c>
      <c r="E48" s="467">
        <f>'8-Export SMIS'!AJ40</f>
        <v>0</v>
      </c>
      <c r="F48" s="467">
        <f>'8-Export SMIS'!AM40</f>
        <v>0</v>
      </c>
      <c r="G48" s="467">
        <f>'8-Export SMIS'!AD40</f>
        <v>0</v>
      </c>
      <c r="H48" s="467">
        <f t="shared" si="1"/>
        <v>0</v>
      </c>
      <c r="I48" s="467">
        <f>'8-Export SMIS'!T40</f>
        <v>0</v>
      </c>
      <c r="J48" s="467">
        <f>'8-Export SMIS'!Y40</f>
        <v>0</v>
      </c>
      <c r="K48" s="467">
        <f>'8-Export SMIS'!Z40</f>
        <v>0</v>
      </c>
      <c r="L48" s="467">
        <f t="shared" si="2"/>
        <v>0</v>
      </c>
    </row>
    <row r="49" spans="1:12" x14ac:dyDescent="0.25">
      <c r="A49" s="465">
        <v>40</v>
      </c>
      <c r="B49" s="466">
        <f>'8-Export SMIS'!G41</f>
        <v>0</v>
      </c>
      <c r="C49" s="466">
        <f>'8-Export SMIS'!J41</f>
        <v>0</v>
      </c>
      <c r="D49" s="467">
        <f t="shared" si="0"/>
        <v>0</v>
      </c>
      <c r="E49" s="467">
        <f>'8-Export SMIS'!AJ41</f>
        <v>0</v>
      </c>
      <c r="F49" s="467">
        <f>'8-Export SMIS'!AM41</f>
        <v>0</v>
      </c>
      <c r="G49" s="467">
        <f>'8-Export SMIS'!AD41</f>
        <v>0</v>
      </c>
      <c r="H49" s="467">
        <f t="shared" si="1"/>
        <v>0</v>
      </c>
      <c r="I49" s="467">
        <f>'8-Export SMIS'!T41</f>
        <v>0</v>
      </c>
      <c r="J49" s="467">
        <f>'8-Export SMIS'!Y41</f>
        <v>0</v>
      </c>
      <c r="K49" s="467">
        <f>'8-Export SMIS'!Z41</f>
        <v>0</v>
      </c>
      <c r="L49" s="467">
        <f t="shared" si="2"/>
        <v>0</v>
      </c>
    </row>
    <row r="50" spans="1:12" x14ac:dyDescent="0.25">
      <c r="A50" s="465">
        <v>41</v>
      </c>
      <c r="B50" s="466">
        <f>'8-Export SMIS'!G42</f>
        <v>0</v>
      </c>
      <c r="C50" s="466">
        <f>'8-Export SMIS'!J42</f>
        <v>0</v>
      </c>
      <c r="D50" s="467">
        <f t="shared" si="0"/>
        <v>0</v>
      </c>
      <c r="E50" s="467">
        <f>'8-Export SMIS'!AJ42</f>
        <v>0</v>
      </c>
      <c r="F50" s="467">
        <f>'8-Export SMIS'!AM42</f>
        <v>0</v>
      </c>
      <c r="G50" s="467">
        <f>'8-Export SMIS'!AD42</f>
        <v>0</v>
      </c>
      <c r="H50" s="467">
        <f t="shared" si="1"/>
        <v>0</v>
      </c>
      <c r="I50" s="467">
        <f>'8-Export SMIS'!T42</f>
        <v>0</v>
      </c>
      <c r="J50" s="467">
        <f>'8-Export SMIS'!Y42</f>
        <v>0</v>
      </c>
      <c r="K50" s="467">
        <f>'8-Export SMIS'!Z42</f>
        <v>0</v>
      </c>
      <c r="L50" s="467">
        <f t="shared" si="2"/>
        <v>0</v>
      </c>
    </row>
    <row r="51" spans="1:12" x14ac:dyDescent="0.25">
      <c r="A51" s="465">
        <v>42</v>
      </c>
      <c r="B51" s="466">
        <f>'8-Export SMIS'!G43</f>
        <v>0</v>
      </c>
      <c r="C51" s="466">
        <f>'8-Export SMIS'!J43</f>
        <v>0</v>
      </c>
      <c r="D51" s="467">
        <f t="shared" si="0"/>
        <v>0</v>
      </c>
      <c r="E51" s="467">
        <f>'8-Export SMIS'!AJ43</f>
        <v>0</v>
      </c>
      <c r="F51" s="467">
        <f>'8-Export SMIS'!AM43</f>
        <v>0</v>
      </c>
      <c r="G51" s="467">
        <f>'8-Export SMIS'!AD43</f>
        <v>0</v>
      </c>
      <c r="H51" s="467">
        <f t="shared" si="1"/>
        <v>0</v>
      </c>
      <c r="I51" s="467">
        <f>'8-Export SMIS'!T43</f>
        <v>0</v>
      </c>
      <c r="J51" s="467">
        <f>'8-Export SMIS'!Y43</f>
        <v>0</v>
      </c>
      <c r="K51" s="467">
        <f>'8-Export SMIS'!Z43</f>
        <v>0</v>
      </c>
      <c r="L51" s="467">
        <f t="shared" si="2"/>
        <v>0</v>
      </c>
    </row>
    <row r="52" spans="1:12" x14ac:dyDescent="0.25">
      <c r="A52" s="465">
        <v>43</v>
      </c>
      <c r="B52" s="466">
        <f>'8-Export SMIS'!G44</f>
        <v>0</v>
      </c>
      <c r="C52" s="466">
        <f>'8-Export SMIS'!J44</f>
        <v>0</v>
      </c>
      <c r="D52" s="467">
        <f t="shared" si="0"/>
        <v>0</v>
      </c>
      <c r="E52" s="467">
        <f>'8-Export SMIS'!AJ44</f>
        <v>0</v>
      </c>
      <c r="F52" s="467">
        <f>'8-Export SMIS'!AM44</f>
        <v>0</v>
      </c>
      <c r="G52" s="467">
        <f>'8-Export SMIS'!AD44</f>
        <v>0</v>
      </c>
      <c r="H52" s="467">
        <f t="shared" si="1"/>
        <v>0</v>
      </c>
      <c r="I52" s="467">
        <f>'8-Export SMIS'!T44</f>
        <v>0</v>
      </c>
      <c r="J52" s="467">
        <f>'8-Export SMIS'!Y44</f>
        <v>0</v>
      </c>
      <c r="K52" s="467">
        <f>'8-Export SMIS'!Z44</f>
        <v>0</v>
      </c>
      <c r="L52" s="467">
        <f t="shared" si="2"/>
        <v>0</v>
      </c>
    </row>
    <row r="53" spans="1:12" x14ac:dyDescent="0.25">
      <c r="A53" s="465">
        <v>44</v>
      </c>
      <c r="B53" s="466">
        <f>'8-Export SMIS'!G45</f>
        <v>0</v>
      </c>
      <c r="C53" s="466">
        <f>'8-Export SMIS'!J45</f>
        <v>0</v>
      </c>
      <c r="D53" s="467">
        <f t="shared" si="0"/>
        <v>0</v>
      </c>
      <c r="E53" s="467">
        <f>'8-Export SMIS'!AJ45</f>
        <v>0</v>
      </c>
      <c r="F53" s="467">
        <f>'8-Export SMIS'!AM45</f>
        <v>0</v>
      </c>
      <c r="G53" s="467">
        <f>'8-Export SMIS'!AD45</f>
        <v>0</v>
      </c>
      <c r="H53" s="467">
        <f t="shared" si="1"/>
        <v>0</v>
      </c>
      <c r="I53" s="467">
        <f>'8-Export SMIS'!T45</f>
        <v>0</v>
      </c>
      <c r="J53" s="467">
        <f>'8-Export SMIS'!Y45</f>
        <v>0</v>
      </c>
      <c r="K53" s="467">
        <f>'8-Export SMIS'!Z45</f>
        <v>0</v>
      </c>
      <c r="L53" s="467">
        <f t="shared" si="2"/>
        <v>0</v>
      </c>
    </row>
    <row r="54" spans="1:12" x14ac:dyDescent="0.25">
      <c r="A54" s="465">
        <v>45</v>
      </c>
      <c r="B54" s="466">
        <f>'8-Export SMIS'!G46</f>
        <v>0</v>
      </c>
      <c r="C54" s="466">
        <f>'8-Export SMIS'!J46</f>
        <v>0</v>
      </c>
      <c r="D54" s="467">
        <f t="shared" si="0"/>
        <v>0</v>
      </c>
      <c r="E54" s="467">
        <f>'8-Export SMIS'!AJ46</f>
        <v>0</v>
      </c>
      <c r="F54" s="467">
        <f>'8-Export SMIS'!AM46</f>
        <v>0</v>
      </c>
      <c r="G54" s="467">
        <f>'8-Export SMIS'!AD46</f>
        <v>0</v>
      </c>
      <c r="H54" s="467">
        <f t="shared" si="1"/>
        <v>0</v>
      </c>
      <c r="I54" s="467">
        <f>'8-Export SMIS'!T46</f>
        <v>0</v>
      </c>
      <c r="J54" s="467">
        <f>'8-Export SMIS'!Y46</f>
        <v>0</v>
      </c>
      <c r="K54" s="467">
        <f>'8-Export SMIS'!Z46</f>
        <v>0</v>
      </c>
      <c r="L54" s="467">
        <f t="shared" si="2"/>
        <v>0</v>
      </c>
    </row>
    <row r="55" spans="1:12" x14ac:dyDescent="0.25">
      <c r="A55" s="465">
        <v>46</v>
      </c>
      <c r="B55" s="466">
        <f>'8-Export SMIS'!G47</f>
        <v>0</v>
      </c>
      <c r="C55" s="466">
        <f>'8-Export SMIS'!J47</f>
        <v>0</v>
      </c>
      <c r="D55" s="467">
        <f t="shared" si="0"/>
        <v>0</v>
      </c>
      <c r="E55" s="467">
        <f>'8-Export SMIS'!AJ47</f>
        <v>0</v>
      </c>
      <c r="F55" s="467">
        <f>'8-Export SMIS'!AM47</f>
        <v>0</v>
      </c>
      <c r="G55" s="467">
        <f>'8-Export SMIS'!AD47</f>
        <v>0</v>
      </c>
      <c r="H55" s="467">
        <f t="shared" si="1"/>
        <v>0</v>
      </c>
      <c r="I55" s="467">
        <f>'8-Export SMIS'!T47</f>
        <v>0</v>
      </c>
      <c r="J55" s="467">
        <f>'8-Export SMIS'!Y47</f>
        <v>0</v>
      </c>
      <c r="K55" s="467">
        <f>'8-Export SMIS'!Z47</f>
        <v>0</v>
      </c>
      <c r="L55" s="467">
        <f t="shared" si="2"/>
        <v>0</v>
      </c>
    </row>
    <row r="56" spans="1:12" x14ac:dyDescent="0.25">
      <c r="A56" s="465">
        <v>47</v>
      </c>
      <c r="B56" s="466">
        <f>'8-Export SMIS'!G48</f>
        <v>0</v>
      </c>
      <c r="C56" s="466">
        <f>'8-Export SMIS'!J48</f>
        <v>0</v>
      </c>
      <c r="D56" s="467">
        <f t="shared" si="0"/>
        <v>0</v>
      </c>
      <c r="E56" s="467">
        <f>'8-Export SMIS'!AJ48</f>
        <v>0</v>
      </c>
      <c r="F56" s="467">
        <f>'8-Export SMIS'!AM48</f>
        <v>0</v>
      </c>
      <c r="G56" s="467">
        <f>'8-Export SMIS'!AD48</f>
        <v>0</v>
      </c>
      <c r="H56" s="467">
        <f t="shared" si="1"/>
        <v>0</v>
      </c>
      <c r="I56" s="467">
        <f>'8-Export SMIS'!T48</f>
        <v>0</v>
      </c>
      <c r="J56" s="467">
        <f>'8-Export SMIS'!Y48</f>
        <v>0</v>
      </c>
      <c r="K56" s="467">
        <f>'8-Export SMIS'!Z48</f>
        <v>0</v>
      </c>
      <c r="L56" s="467">
        <f t="shared" si="2"/>
        <v>0</v>
      </c>
    </row>
    <row r="57" spans="1:12" x14ac:dyDescent="0.25">
      <c r="A57" s="465">
        <v>48</v>
      </c>
      <c r="B57" s="466">
        <f>'8-Export SMIS'!G49</f>
        <v>0</v>
      </c>
      <c r="C57" s="466">
        <f>'8-Export SMIS'!J49</f>
        <v>0</v>
      </c>
      <c r="D57" s="467">
        <f t="shared" si="0"/>
        <v>0</v>
      </c>
      <c r="E57" s="467">
        <f>'8-Export SMIS'!AJ49</f>
        <v>0</v>
      </c>
      <c r="F57" s="467">
        <f>'8-Export SMIS'!AM49</f>
        <v>0</v>
      </c>
      <c r="G57" s="467">
        <f>'8-Export SMIS'!AD49</f>
        <v>0</v>
      </c>
      <c r="H57" s="467">
        <f t="shared" si="1"/>
        <v>0</v>
      </c>
      <c r="I57" s="467">
        <f>'8-Export SMIS'!T49</f>
        <v>0</v>
      </c>
      <c r="J57" s="467">
        <f>'8-Export SMIS'!Y49</f>
        <v>0</v>
      </c>
      <c r="K57" s="467">
        <f>'8-Export SMIS'!Z49</f>
        <v>0</v>
      </c>
      <c r="L57" s="467">
        <f t="shared" si="2"/>
        <v>0</v>
      </c>
    </row>
    <row r="58" spans="1:12" x14ac:dyDescent="0.25">
      <c r="A58" s="465">
        <v>49</v>
      </c>
      <c r="B58" s="466">
        <f>'8-Export SMIS'!G50</f>
        <v>0</v>
      </c>
      <c r="C58" s="466">
        <f>'8-Export SMIS'!J50</f>
        <v>0</v>
      </c>
      <c r="D58" s="467">
        <f t="shared" si="0"/>
        <v>0</v>
      </c>
      <c r="E58" s="467">
        <f>'8-Export SMIS'!AJ50</f>
        <v>0</v>
      </c>
      <c r="F58" s="467">
        <f>'8-Export SMIS'!AM50</f>
        <v>0</v>
      </c>
      <c r="G58" s="467">
        <f>'8-Export SMIS'!AD50</f>
        <v>0</v>
      </c>
      <c r="H58" s="467">
        <f t="shared" si="1"/>
        <v>0</v>
      </c>
      <c r="I58" s="467">
        <f>'8-Export SMIS'!T50</f>
        <v>0</v>
      </c>
      <c r="J58" s="467">
        <f>'8-Export SMIS'!Y50</f>
        <v>0</v>
      </c>
      <c r="K58" s="467">
        <f>'8-Export SMIS'!Z50</f>
        <v>0</v>
      </c>
      <c r="L58" s="467">
        <f t="shared" si="2"/>
        <v>0</v>
      </c>
    </row>
    <row r="59" spans="1:12" x14ac:dyDescent="0.25">
      <c r="A59" s="465">
        <v>50</v>
      </c>
      <c r="B59" s="466">
        <f>'8-Export SMIS'!G51</f>
        <v>0</v>
      </c>
      <c r="C59" s="466">
        <f>'8-Export SMIS'!J51</f>
        <v>0</v>
      </c>
      <c r="D59" s="467">
        <f t="shared" si="0"/>
        <v>0</v>
      </c>
      <c r="E59" s="467">
        <f>'8-Export SMIS'!AJ51</f>
        <v>0</v>
      </c>
      <c r="F59" s="467">
        <f>'8-Export SMIS'!AM51</f>
        <v>0</v>
      </c>
      <c r="G59" s="467">
        <f>'8-Export SMIS'!AD51</f>
        <v>0</v>
      </c>
      <c r="H59" s="467">
        <f t="shared" si="1"/>
        <v>0</v>
      </c>
      <c r="I59" s="467">
        <f>'8-Export SMIS'!T51</f>
        <v>0</v>
      </c>
      <c r="J59" s="467">
        <f>'8-Export SMIS'!Y51</f>
        <v>0</v>
      </c>
      <c r="K59" s="467">
        <f>'8-Export SMIS'!Z51</f>
        <v>0</v>
      </c>
      <c r="L59" s="467">
        <f t="shared" si="2"/>
        <v>0</v>
      </c>
    </row>
    <row r="60" spans="1:12" x14ac:dyDescent="0.25">
      <c r="A60" s="465">
        <v>51</v>
      </c>
      <c r="B60" s="466">
        <f>'8-Export SMIS'!G52</f>
        <v>0</v>
      </c>
      <c r="C60" s="466">
        <f>'8-Export SMIS'!J52</f>
        <v>0</v>
      </c>
      <c r="D60" s="467">
        <f t="shared" si="0"/>
        <v>0</v>
      </c>
      <c r="E60" s="467">
        <f>'8-Export SMIS'!AJ52</f>
        <v>0</v>
      </c>
      <c r="F60" s="467">
        <f>'8-Export SMIS'!AM52</f>
        <v>0</v>
      </c>
      <c r="G60" s="467">
        <f>'8-Export SMIS'!AD52</f>
        <v>0</v>
      </c>
      <c r="H60" s="467">
        <f t="shared" si="1"/>
        <v>0</v>
      </c>
      <c r="I60" s="467">
        <f>'8-Export SMIS'!T52</f>
        <v>0</v>
      </c>
      <c r="J60" s="467">
        <f>'8-Export SMIS'!Y52</f>
        <v>0</v>
      </c>
      <c r="K60" s="467">
        <f>'8-Export SMIS'!Z52</f>
        <v>0</v>
      </c>
      <c r="L60" s="467">
        <f t="shared" si="2"/>
        <v>0</v>
      </c>
    </row>
    <row r="61" spans="1:12" x14ac:dyDescent="0.25">
      <c r="A61" s="465">
        <v>52</v>
      </c>
      <c r="B61" s="466">
        <f>'8-Export SMIS'!G53</f>
        <v>0</v>
      </c>
      <c r="C61" s="466">
        <f>'8-Export SMIS'!J53</f>
        <v>0</v>
      </c>
      <c r="D61" s="467">
        <f t="shared" si="0"/>
        <v>0</v>
      </c>
      <c r="E61" s="467">
        <f>'8-Export SMIS'!AJ53</f>
        <v>0</v>
      </c>
      <c r="F61" s="467">
        <f>'8-Export SMIS'!AM53</f>
        <v>0</v>
      </c>
      <c r="G61" s="467">
        <f>'8-Export SMIS'!AD53</f>
        <v>0</v>
      </c>
      <c r="H61" s="467">
        <f t="shared" si="1"/>
        <v>0</v>
      </c>
      <c r="I61" s="467">
        <f>'8-Export SMIS'!T53</f>
        <v>0</v>
      </c>
      <c r="J61" s="467">
        <f>'8-Export SMIS'!Y53</f>
        <v>0</v>
      </c>
      <c r="K61" s="467">
        <f>'8-Export SMIS'!Z53</f>
        <v>0</v>
      </c>
      <c r="L61" s="467">
        <f t="shared" si="2"/>
        <v>0</v>
      </c>
    </row>
    <row r="62" spans="1:12" x14ac:dyDescent="0.25">
      <c r="A62" s="465">
        <v>53</v>
      </c>
      <c r="B62" s="466">
        <f>'8-Export SMIS'!G54</f>
        <v>0</v>
      </c>
      <c r="C62" s="466">
        <f>'8-Export SMIS'!J54</f>
        <v>0</v>
      </c>
      <c r="D62" s="467">
        <f t="shared" si="0"/>
        <v>0</v>
      </c>
      <c r="E62" s="467">
        <f>'8-Export SMIS'!AJ54</f>
        <v>0</v>
      </c>
      <c r="F62" s="467">
        <f>'8-Export SMIS'!AM54</f>
        <v>0</v>
      </c>
      <c r="G62" s="467">
        <f>'8-Export SMIS'!AD54</f>
        <v>0</v>
      </c>
      <c r="H62" s="467">
        <f t="shared" si="1"/>
        <v>0</v>
      </c>
      <c r="I62" s="467">
        <f>'8-Export SMIS'!T54</f>
        <v>0</v>
      </c>
      <c r="J62" s="467">
        <f>'8-Export SMIS'!Y54</f>
        <v>0</v>
      </c>
      <c r="K62" s="467">
        <f>'8-Export SMIS'!Z54</f>
        <v>0</v>
      </c>
      <c r="L62" s="467">
        <f t="shared" si="2"/>
        <v>0</v>
      </c>
    </row>
    <row r="63" spans="1:12" x14ac:dyDescent="0.25">
      <c r="A63" s="465">
        <v>54</v>
      </c>
      <c r="B63" s="466">
        <f>'8-Export SMIS'!G55</f>
        <v>0</v>
      </c>
      <c r="C63" s="466">
        <f>'8-Export SMIS'!J55</f>
        <v>0</v>
      </c>
      <c r="D63" s="467">
        <f t="shared" si="0"/>
        <v>0</v>
      </c>
      <c r="E63" s="467">
        <f>'8-Export SMIS'!AJ55</f>
        <v>0</v>
      </c>
      <c r="F63" s="467">
        <f>'8-Export SMIS'!AM55</f>
        <v>0</v>
      </c>
      <c r="G63" s="467">
        <f>'8-Export SMIS'!AD55</f>
        <v>0</v>
      </c>
      <c r="H63" s="467">
        <f t="shared" si="1"/>
        <v>0</v>
      </c>
      <c r="I63" s="467">
        <f>'8-Export SMIS'!T55</f>
        <v>0</v>
      </c>
      <c r="J63" s="467">
        <f>'8-Export SMIS'!Y55</f>
        <v>0</v>
      </c>
      <c r="K63" s="467">
        <f>'8-Export SMIS'!Z55</f>
        <v>0</v>
      </c>
      <c r="L63" s="467">
        <f t="shared" si="2"/>
        <v>0</v>
      </c>
    </row>
    <row r="64" spans="1:12" x14ac:dyDescent="0.25">
      <c r="A64" s="465">
        <v>55</v>
      </c>
      <c r="B64" s="466">
        <f>'8-Export SMIS'!G56</f>
        <v>0</v>
      </c>
      <c r="C64" s="466">
        <f>'8-Export SMIS'!J56</f>
        <v>0</v>
      </c>
      <c r="D64" s="467">
        <f t="shared" si="0"/>
        <v>0</v>
      </c>
      <c r="E64" s="467">
        <f>'8-Export SMIS'!AJ56</f>
        <v>0</v>
      </c>
      <c r="F64" s="467">
        <f>'8-Export SMIS'!AM56</f>
        <v>0</v>
      </c>
      <c r="G64" s="467">
        <f>'8-Export SMIS'!AD56</f>
        <v>0</v>
      </c>
      <c r="H64" s="467">
        <f t="shared" si="1"/>
        <v>0</v>
      </c>
      <c r="I64" s="467">
        <f>'8-Export SMIS'!T56</f>
        <v>0</v>
      </c>
      <c r="J64" s="467">
        <f>'8-Export SMIS'!Y56</f>
        <v>0</v>
      </c>
      <c r="K64" s="467">
        <f>'8-Export SMIS'!Z56</f>
        <v>0</v>
      </c>
      <c r="L64" s="467">
        <f t="shared" si="2"/>
        <v>0</v>
      </c>
    </row>
    <row r="65" spans="1:12" x14ac:dyDescent="0.25">
      <c r="A65" s="465">
        <v>56</v>
      </c>
      <c r="B65" s="466">
        <f>'8-Export SMIS'!G57</f>
        <v>0</v>
      </c>
      <c r="C65" s="466">
        <f>'8-Export SMIS'!J57</f>
        <v>0</v>
      </c>
      <c r="D65" s="467">
        <f t="shared" si="0"/>
        <v>0</v>
      </c>
      <c r="E65" s="467">
        <f>'8-Export SMIS'!AJ57</f>
        <v>0</v>
      </c>
      <c r="F65" s="467">
        <f>'8-Export SMIS'!AM57</f>
        <v>0</v>
      </c>
      <c r="G65" s="467">
        <f>'8-Export SMIS'!AD57</f>
        <v>0</v>
      </c>
      <c r="H65" s="467">
        <f t="shared" si="1"/>
        <v>0</v>
      </c>
      <c r="I65" s="467">
        <f>'8-Export SMIS'!T57</f>
        <v>0</v>
      </c>
      <c r="J65" s="467">
        <f>'8-Export SMIS'!Y57</f>
        <v>0</v>
      </c>
      <c r="K65" s="467">
        <f>'8-Export SMIS'!Z57</f>
        <v>0</v>
      </c>
      <c r="L65" s="467">
        <f t="shared" si="2"/>
        <v>0</v>
      </c>
    </row>
    <row r="66" spans="1:12" x14ac:dyDescent="0.25">
      <c r="A66" s="465">
        <v>57</v>
      </c>
      <c r="B66" s="466">
        <f>'8-Export SMIS'!G58</f>
        <v>0</v>
      </c>
      <c r="C66" s="466">
        <f>'8-Export SMIS'!J58</f>
        <v>0</v>
      </c>
      <c r="D66" s="467">
        <f t="shared" si="0"/>
        <v>0</v>
      </c>
      <c r="E66" s="467">
        <f>'8-Export SMIS'!AJ58</f>
        <v>0</v>
      </c>
      <c r="F66" s="467">
        <f>'8-Export SMIS'!AM58</f>
        <v>0</v>
      </c>
      <c r="G66" s="467">
        <f>'8-Export SMIS'!AD58</f>
        <v>0</v>
      </c>
      <c r="H66" s="467">
        <f t="shared" si="1"/>
        <v>0</v>
      </c>
      <c r="I66" s="467">
        <f>'8-Export SMIS'!T58</f>
        <v>0</v>
      </c>
      <c r="J66" s="467">
        <f>'8-Export SMIS'!Y58</f>
        <v>0</v>
      </c>
      <c r="K66" s="467">
        <f>'8-Export SMIS'!Z58</f>
        <v>0</v>
      </c>
      <c r="L66" s="467">
        <f t="shared" si="2"/>
        <v>0</v>
      </c>
    </row>
    <row r="67" spans="1:12" x14ac:dyDescent="0.25">
      <c r="A67" s="465">
        <v>58</v>
      </c>
      <c r="B67" s="466">
        <f>'8-Export SMIS'!G59</f>
        <v>0</v>
      </c>
      <c r="C67" s="466">
        <f>'8-Export SMIS'!J59</f>
        <v>0</v>
      </c>
      <c r="D67" s="467">
        <f t="shared" si="0"/>
        <v>0</v>
      </c>
      <c r="E67" s="467">
        <f>'8-Export SMIS'!AJ59</f>
        <v>0</v>
      </c>
      <c r="F67" s="467">
        <f>'8-Export SMIS'!AM59</f>
        <v>0</v>
      </c>
      <c r="G67" s="467">
        <f>'8-Export SMIS'!AD59</f>
        <v>0</v>
      </c>
      <c r="H67" s="467">
        <f t="shared" si="1"/>
        <v>0</v>
      </c>
      <c r="I67" s="467">
        <f>'8-Export SMIS'!T59</f>
        <v>0</v>
      </c>
      <c r="J67" s="467">
        <f>'8-Export SMIS'!Y59</f>
        <v>0</v>
      </c>
      <c r="K67" s="467">
        <f>'8-Export SMIS'!Z59</f>
        <v>0</v>
      </c>
      <c r="L67" s="467">
        <f t="shared" si="2"/>
        <v>0</v>
      </c>
    </row>
    <row r="68" spans="1:12" x14ac:dyDescent="0.25">
      <c r="A68" s="465">
        <v>59</v>
      </c>
      <c r="B68" s="466">
        <f>'8-Export SMIS'!G60</f>
        <v>0</v>
      </c>
      <c r="C68" s="466">
        <f>'8-Export SMIS'!J60</f>
        <v>0</v>
      </c>
      <c r="D68" s="467">
        <f t="shared" si="0"/>
        <v>0</v>
      </c>
      <c r="E68" s="467">
        <f>'8-Export SMIS'!AJ60</f>
        <v>0</v>
      </c>
      <c r="F68" s="467">
        <f>'8-Export SMIS'!AM60</f>
        <v>0</v>
      </c>
      <c r="G68" s="467">
        <f>'8-Export SMIS'!AD60</f>
        <v>0</v>
      </c>
      <c r="H68" s="467">
        <f t="shared" si="1"/>
        <v>0</v>
      </c>
      <c r="I68" s="467">
        <f>'8-Export SMIS'!T60</f>
        <v>0</v>
      </c>
      <c r="J68" s="467">
        <f>'8-Export SMIS'!Y60</f>
        <v>0</v>
      </c>
      <c r="K68" s="467">
        <f>'8-Export SMIS'!Z60</f>
        <v>0</v>
      </c>
      <c r="L68" s="467">
        <f t="shared" si="2"/>
        <v>0</v>
      </c>
    </row>
    <row r="69" spans="1:12" x14ac:dyDescent="0.25">
      <c r="A69" s="465">
        <v>60</v>
      </c>
      <c r="B69" s="466">
        <f>'8-Export SMIS'!G61</f>
        <v>0</v>
      </c>
      <c r="C69" s="466">
        <f>'8-Export SMIS'!J61</f>
        <v>0</v>
      </c>
      <c r="D69" s="467">
        <f t="shared" si="0"/>
        <v>0</v>
      </c>
      <c r="E69" s="467">
        <f>'8-Export SMIS'!AJ61</f>
        <v>0</v>
      </c>
      <c r="F69" s="467">
        <f>'8-Export SMIS'!AM61</f>
        <v>0</v>
      </c>
      <c r="G69" s="467">
        <f>'8-Export SMIS'!AD61</f>
        <v>0</v>
      </c>
      <c r="H69" s="467">
        <f t="shared" si="1"/>
        <v>0</v>
      </c>
      <c r="I69" s="467">
        <f>'8-Export SMIS'!T61</f>
        <v>0</v>
      </c>
      <c r="J69" s="467">
        <f>'8-Export SMIS'!Y61</f>
        <v>0</v>
      </c>
      <c r="K69" s="467">
        <f>'8-Export SMIS'!Z61</f>
        <v>0</v>
      </c>
      <c r="L69" s="467">
        <f t="shared" si="2"/>
        <v>0</v>
      </c>
    </row>
    <row r="70" spans="1:12" x14ac:dyDescent="0.25">
      <c r="A70" s="465">
        <v>61</v>
      </c>
      <c r="B70" s="466">
        <f>'8-Export SMIS'!G62</f>
        <v>0</v>
      </c>
      <c r="C70" s="466">
        <f>'8-Export SMIS'!J62</f>
        <v>0</v>
      </c>
      <c r="D70" s="467">
        <f t="shared" si="0"/>
        <v>0</v>
      </c>
      <c r="E70" s="467">
        <f>'8-Export SMIS'!AJ62</f>
        <v>0</v>
      </c>
      <c r="F70" s="467">
        <f>'8-Export SMIS'!AM62</f>
        <v>0</v>
      </c>
      <c r="G70" s="467">
        <f>'8-Export SMIS'!AD62</f>
        <v>0</v>
      </c>
      <c r="H70" s="467">
        <f t="shared" si="1"/>
        <v>0</v>
      </c>
      <c r="I70" s="467">
        <f>'8-Export SMIS'!T62</f>
        <v>0</v>
      </c>
      <c r="J70" s="467">
        <f>'8-Export SMIS'!Y62</f>
        <v>0</v>
      </c>
      <c r="K70" s="467">
        <f>'8-Export SMIS'!Z62</f>
        <v>0</v>
      </c>
      <c r="L70" s="467">
        <f t="shared" si="2"/>
        <v>0</v>
      </c>
    </row>
    <row r="71" spans="1:12" x14ac:dyDescent="0.25">
      <c r="A71" s="465">
        <v>62</v>
      </c>
      <c r="B71" s="466">
        <f>'8-Export SMIS'!G63</f>
        <v>0</v>
      </c>
      <c r="C71" s="466">
        <f>'8-Export SMIS'!J63</f>
        <v>0</v>
      </c>
      <c r="D71" s="467">
        <f t="shared" si="0"/>
        <v>0</v>
      </c>
      <c r="E71" s="467">
        <f>'8-Export SMIS'!AJ63</f>
        <v>0</v>
      </c>
      <c r="F71" s="467">
        <f>'8-Export SMIS'!AM63</f>
        <v>0</v>
      </c>
      <c r="G71" s="467">
        <f>'8-Export SMIS'!AD63</f>
        <v>0</v>
      </c>
      <c r="H71" s="467">
        <f t="shared" si="1"/>
        <v>0</v>
      </c>
      <c r="I71" s="467">
        <f>'8-Export SMIS'!T63</f>
        <v>0</v>
      </c>
      <c r="J71" s="467">
        <f>'8-Export SMIS'!Y63</f>
        <v>0</v>
      </c>
      <c r="K71" s="467">
        <f>'8-Export SMIS'!Z63</f>
        <v>0</v>
      </c>
      <c r="L71" s="467">
        <f t="shared" si="2"/>
        <v>0</v>
      </c>
    </row>
    <row r="72" spans="1:12" x14ac:dyDescent="0.25">
      <c r="A72" s="465">
        <v>63</v>
      </c>
      <c r="B72" s="466">
        <f>'8-Export SMIS'!G64</f>
        <v>0</v>
      </c>
      <c r="C72" s="466">
        <f>'8-Export SMIS'!J64</f>
        <v>0</v>
      </c>
      <c r="D72" s="467">
        <f t="shared" si="0"/>
        <v>0</v>
      </c>
      <c r="E72" s="467">
        <f>'8-Export SMIS'!AJ64</f>
        <v>0</v>
      </c>
      <c r="F72" s="467">
        <f>'8-Export SMIS'!AM64</f>
        <v>0</v>
      </c>
      <c r="G72" s="467">
        <f>'8-Export SMIS'!AD64</f>
        <v>0</v>
      </c>
      <c r="H72" s="467">
        <f t="shared" si="1"/>
        <v>0</v>
      </c>
      <c r="I72" s="467">
        <f>'8-Export SMIS'!T64</f>
        <v>0</v>
      </c>
      <c r="J72" s="467">
        <f>'8-Export SMIS'!Y64</f>
        <v>0</v>
      </c>
      <c r="K72" s="467">
        <f>'8-Export SMIS'!Z64</f>
        <v>0</v>
      </c>
      <c r="L72" s="467">
        <f t="shared" si="2"/>
        <v>0</v>
      </c>
    </row>
    <row r="73" spans="1:12" x14ac:dyDescent="0.25">
      <c r="A73" s="465">
        <v>64</v>
      </c>
      <c r="B73" s="466">
        <f>'8-Export SMIS'!G65</f>
        <v>0</v>
      </c>
      <c r="C73" s="466">
        <f>'8-Export SMIS'!J65</f>
        <v>0</v>
      </c>
      <c r="D73" s="467">
        <f t="shared" si="0"/>
        <v>0</v>
      </c>
      <c r="E73" s="467">
        <f>'8-Export SMIS'!AJ65</f>
        <v>0</v>
      </c>
      <c r="F73" s="467">
        <f>'8-Export SMIS'!AM65</f>
        <v>0</v>
      </c>
      <c r="G73" s="467">
        <f>'8-Export SMIS'!AD65</f>
        <v>0</v>
      </c>
      <c r="H73" s="467">
        <f t="shared" si="1"/>
        <v>0</v>
      </c>
      <c r="I73" s="467">
        <f>'8-Export SMIS'!T65</f>
        <v>0</v>
      </c>
      <c r="J73" s="467">
        <f>'8-Export SMIS'!Y65</f>
        <v>0</v>
      </c>
      <c r="K73" s="467">
        <f>'8-Export SMIS'!Z65</f>
        <v>0</v>
      </c>
      <c r="L73" s="467">
        <f t="shared" si="2"/>
        <v>0</v>
      </c>
    </row>
    <row r="74" spans="1:12" x14ac:dyDescent="0.25">
      <c r="A74" s="465">
        <v>65</v>
      </c>
      <c r="B74" s="466">
        <f>'8-Export SMIS'!G66</f>
        <v>0</v>
      </c>
      <c r="C74" s="466">
        <f>'8-Export SMIS'!J66</f>
        <v>0</v>
      </c>
      <c r="D74" s="467">
        <f t="shared" si="0"/>
        <v>0</v>
      </c>
      <c r="E74" s="467">
        <f>'8-Export SMIS'!AJ66</f>
        <v>0</v>
      </c>
      <c r="F74" s="467">
        <f>'8-Export SMIS'!AM66</f>
        <v>0</v>
      </c>
      <c r="G74" s="467">
        <f>'8-Export SMIS'!AD66</f>
        <v>0</v>
      </c>
      <c r="H74" s="467">
        <f t="shared" si="1"/>
        <v>0</v>
      </c>
      <c r="I74" s="467">
        <f>'8-Export SMIS'!T66</f>
        <v>0</v>
      </c>
      <c r="J74" s="467">
        <f>'8-Export SMIS'!Y66</f>
        <v>0</v>
      </c>
      <c r="K74" s="467">
        <f>'8-Export SMIS'!Z66</f>
        <v>0</v>
      </c>
      <c r="L74" s="467">
        <f t="shared" si="2"/>
        <v>0</v>
      </c>
    </row>
    <row r="75" spans="1:12" x14ac:dyDescent="0.25">
      <c r="A75" s="465">
        <v>66</v>
      </c>
      <c r="B75" s="466">
        <f>'8-Export SMIS'!G67</f>
        <v>0</v>
      </c>
      <c r="C75" s="466">
        <f>'8-Export SMIS'!J67</f>
        <v>0</v>
      </c>
      <c r="D75" s="467">
        <f t="shared" ref="D75:D99" si="3">E75+F75+G75</f>
        <v>0</v>
      </c>
      <c r="E75" s="467">
        <f>'8-Export SMIS'!AJ67</f>
        <v>0</v>
      </c>
      <c r="F75" s="467">
        <f>'8-Export SMIS'!AM67</f>
        <v>0</v>
      </c>
      <c r="G75" s="467">
        <f>'8-Export SMIS'!AD67</f>
        <v>0</v>
      </c>
      <c r="H75" s="467">
        <f t="shared" ref="H75:H99" si="4">I75+J75</f>
        <v>0</v>
      </c>
      <c r="I75" s="467">
        <f>'8-Export SMIS'!T67</f>
        <v>0</v>
      </c>
      <c r="J75" s="467">
        <f>'8-Export SMIS'!Y67</f>
        <v>0</v>
      </c>
      <c r="K75" s="467">
        <f>'8-Export SMIS'!Z67</f>
        <v>0</v>
      </c>
      <c r="L75" s="467">
        <f t="shared" ref="L75:L99" si="5">D75+K75</f>
        <v>0</v>
      </c>
    </row>
    <row r="76" spans="1:12" x14ac:dyDescent="0.25">
      <c r="A76" s="465">
        <v>67</v>
      </c>
      <c r="B76" s="466">
        <f>'8-Export SMIS'!G68</f>
        <v>0</v>
      </c>
      <c r="C76" s="466">
        <f>'8-Export SMIS'!J68</f>
        <v>0</v>
      </c>
      <c r="D76" s="467">
        <f t="shared" si="3"/>
        <v>0</v>
      </c>
      <c r="E76" s="467">
        <f>'8-Export SMIS'!AJ68</f>
        <v>0</v>
      </c>
      <c r="F76" s="467">
        <f>'8-Export SMIS'!AM68</f>
        <v>0</v>
      </c>
      <c r="G76" s="467">
        <f>'8-Export SMIS'!AD68</f>
        <v>0</v>
      </c>
      <c r="H76" s="467">
        <f t="shared" si="4"/>
        <v>0</v>
      </c>
      <c r="I76" s="467">
        <f>'8-Export SMIS'!T68</f>
        <v>0</v>
      </c>
      <c r="J76" s="467">
        <f>'8-Export SMIS'!Y68</f>
        <v>0</v>
      </c>
      <c r="K76" s="467">
        <f>'8-Export SMIS'!Z68</f>
        <v>0</v>
      </c>
      <c r="L76" s="467">
        <f t="shared" si="5"/>
        <v>0</v>
      </c>
    </row>
    <row r="77" spans="1:12" x14ac:dyDescent="0.25">
      <c r="A77" s="465">
        <v>68</v>
      </c>
      <c r="B77" s="466">
        <f>'8-Export SMIS'!G69</f>
        <v>0</v>
      </c>
      <c r="C77" s="466">
        <f>'8-Export SMIS'!J69</f>
        <v>0</v>
      </c>
      <c r="D77" s="467">
        <f t="shared" si="3"/>
        <v>0</v>
      </c>
      <c r="E77" s="467">
        <f>'8-Export SMIS'!AJ69</f>
        <v>0</v>
      </c>
      <c r="F77" s="467">
        <f>'8-Export SMIS'!AM69</f>
        <v>0</v>
      </c>
      <c r="G77" s="467">
        <f>'8-Export SMIS'!AD69</f>
        <v>0</v>
      </c>
      <c r="H77" s="467">
        <f t="shared" si="4"/>
        <v>0</v>
      </c>
      <c r="I77" s="467">
        <f>'8-Export SMIS'!T69</f>
        <v>0</v>
      </c>
      <c r="J77" s="467">
        <f>'8-Export SMIS'!Y69</f>
        <v>0</v>
      </c>
      <c r="K77" s="467">
        <f>'8-Export SMIS'!Z69</f>
        <v>0</v>
      </c>
      <c r="L77" s="467">
        <f t="shared" si="5"/>
        <v>0</v>
      </c>
    </row>
    <row r="78" spans="1:12" x14ac:dyDescent="0.25">
      <c r="A78" s="465">
        <v>69</v>
      </c>
      <c r="B78" s="466">
        <f>'8-Export SMIS'!G70</f>
        <v>0</v>
      </c>
      <c r="C78" s="466">
        <f>'8-Export SMIS'!J70</f>
        <v>0</v>
      </c>
      <c r="D78" s="467">
        <f t="shared" si="3"/>
        <v>0</v>
      </c>
      <c r="E78" s="467">
        <f>'8-Export SMIS'!AJ70</f>
        <v>0</v>
      </c>
      <c r="F78" s="467">
        <f>'8-Export SMIS'!AM70</f>
        <v>0</v>
      </c>
      <c r="G78" s="467">
        <f>'8-Export SMIS'!AD70</f>
        <v>0</v>
      </c>
      <c r="H78" s="467">
        <f t="shared" si="4"/>
        <v>0</v>
      </c>
      <c r="I78" s="467">
        <f>'8-Export SMIS'!T70</f>
        <v>0</v>
      </c>
      <c r="J78" s="467">
        <f>'8-Export SMIS'!Y70</f>
        <v>0</v>
      </c>
      <c r="K78" s="467">
        <f>'8-Export SMIS'!Z70</f>
        <v>0</v>
      </c>
      <c r="L78" s="467">
        <f t="shared" si="5"/>
        <v>0</v>
      </c>
    </row>
    <row r="79" spans="1:12" x14ac:dyDescent="0.25">
      <c r="A79" s="465">
        <v>70</v>
      </c>
      <c r="B79" s="466">
        <f>'8-Export SMIS'!G71</f>
        <v>0</v>
      </c>
      <c r="C79" s="466">
        <f>'8-Export SMIS'!J71</f>
        <v>0</v>
      </c>
      <c r="D79" s="467">
        <f t="shared" si="3"/>
        <v>0</v>
      </c>
      <c r="E79" s="467">
        <f>'8-Export SMIS'!AJ71</f>
        <v>0</v>
      </c>
      <c r="F79" s="467">
        <f>'8-Export SMIS'!AM71</f>
        <v>0</v>
      </c>
      <c r="G79" s="467">
        <f>'8-Export SMIS'!AD71</f>
        <v>0</v>
      </c>
      <c r="H79" s="467">
        <f t="shared" si="4"/>
        <v>0</v>
      </c>
      <c r="I79" s="467">
        <f>'8-Export SMIS'!T71</f>
        <v>0</v>
      </c>
      <c r="J79" s="467">
        <f>'8-Export SMIS'!Y71</f>
        <v>0</v>
      </c>
      <c r="K79" s="467">
        <f>'8-Export SMIS'!Z71</f>
        <v>0</v>
      </c>
      <c r="L79" s="467">
        <f t="shared" si="5"/>
        <v>0</v>
      </c>
    </row>
    <row r="80" spans="1:12" x14ac:dyDescent="0.25">
      <c r="A80" s="465">
        <v>71</v>
      </c>
      <c r="B80" s="466">
        <f>'8-Export SMIS'!G72</f>
        <v>0</v>
      </c>
      <c r="C80" s="466">
        <f>'8-Export SMIS'!J72</f>
        <v>0</v>
      </c>
      <c r="D80" s="467">
        <f t="shared" si="3"/>
        <v>0</v>
      </c>
      <c r="E80" s="467">
        <f>'8-Export SMIS'!AJ72</f>
        <v>0</v>
      </c>
      <c r="F80" s="467">
        <f>'8-Export SMIS'!AM72</f>
        <v>0</v>
      </c>
      <c r="G80" s="467">
        <f>'8-Export SMIS'!AD72</f>
        <v>0</v>
      </c>
      <c r="H80" s="467">
        <f t="shared" si="4"/>
        <v>0</v>
      </c>
      <c r="I80" s="467">
        <f>'8-Export SMIS'!T72</f>
        <v>0</v>
      </c>
      <c r="J80" s="467">
        <f>'8-Export SMIS'!Y72</f>
        <v>0</v>
      </c>
      <c r="K80" s="467">
        <f>'8-Export SMIS'!Z72</f>
        <v>0</v>
      </c>
      <c r="L80" s="467">
        <f t="shared" si="5"/>
        <v>0</v>
      </c>
    </row>
    <row r="81" spans="1:12" x14ac:dyDescent="0.25">
      <c r="A81" s="465">
        <v>72</v>
      </c>
      <c r="B81" s="466">
        <f>'8-Export SMIS'!G73</f>
        <v>0</v>
      </c>
      <c r="C81" s="466">
        <f>'8-Export SMIS'!J73</f>
        <v>0</v>
      </c>
      <c r="D81" s="467">
        <f t="shared" si="3"/>
        <v>0</v>
      </c>
      <c r="E81" s="467">
        <f>'8-Export SMIS'!AJ73</f>
        <v>0</v>
      </c>
      <c r="F81" s="467">
        <f>'8-Export SMIS'!AM73</f>
        <v>0</v>
      </c>
      <c r="G81" s="467">
        <f>'8-Export SMIS'!AD73</f>
        <v>0</v>
      </c>
      <c r="H81" s="467">
        <f t="shared" si="4"/>
        <v>0</v>
      </c>
      <c r="I81" s="467">
        <f>'8-Export SMIS'!T73</f>
        <v>0</v>
      </c>
      <c r="J81" s="467">
        <f>'8-Export SMIS'!Y73</f>
        <v>0</v>
      </c>
      <c r="K81" s="467">
        <f>'8-Export SMIS'!Z73</f>
        <v>0</v>
      </c>
      <c r="L81" s="467">
        <f t="shared" si="5"/>
        <v>0</v>
      </c>
    </row>
    <row r="82" spans="1:12" x14ac:dyDescent="0.25">
      <c r="A82" s="465">
        <v>73</v>
      </c>
      <c r="B82" s="466">
        <f>'8-Export SMIS'!G74</f>
        <v>0</v>
      </c>
      <c r="C82" s="466">
        <f>'8-Export SMIS'!J74</f>
        <v>0</v>
      </c>
      <c r="D82" s="467">
        <f t="shared" si="3"/>
        <v>0</v>
      </c>
      <c r="E82" s="467">
        <f>'8-Export SMIS'!AJ74</f>
        <v>0</v>
      </c>
      <c r="F82" s="467">
        <f>'8-Export SMIS'!AM74</f>
        <v>0</v>
      </c>
      <c r="G82" s="467">
        <f>'8-Export SMIS'!AD74</f>
        <v>0</v>
      </c>
      <c r="H82" s="467">
        <f t="shared" si="4"/>
        <v>0</v>
      </c>
      <c r="I82" s="467">
        <f>'8-Export SMIS'!T74</f>
        <v>0</v>
      </c>
      <c r="J82" s="467">
        <f>'8-Export SMIS'!Y74</f>
        <v>0</v>
      </c>
      <c r="K82" s="467">
        <f>'8-Export SMIS'!Z74</f>
        <v>0</v>
      </c>
      <c r="L82" s="467">
        <f t="shared" si="5"/>
        <v>0</v>
      </c>
    </row>
    <row r="83" spans="1:12" x14ac:dyDescent="0.25">
      <c r="A83" s="465">
        <v>74</v>
      </c>
      <c r="B83" s="466">
        <f>'8-Export SMIS'!G75</f>
        <v>0</v>
      </c>
      <c r="C83" s="466">
        <f>'8-Export SMIS'!J75</f>
        <v>0</v>
      </c>
      <c r="D83" s="467">
        <f t="shared" si="3"/>
        <v>0</v>
      </c>
      <c r="E83" s="467">
        <f>'8-Export SMIS'!AJ75</f>
        <v>0</v>
      </c>
      <c r="F83" s="467">
        <f>'8-Export SMIS'!AM75</f>
        <v>0</v>
      </c>
      <c r="G83" s="467">
        <f>'8-Export SMIS'!AD75</f>
        <v>0</v>
      </c>
      <c r="H83" s="467">
        <f t="shared" si="4"/>
        <v>0</v>
      </c>
      <c r="I83" s="467">
        <f>'8-Export SMIS'!T75</f>
        <v>0</v>
      </c>
      <c r="J83" s="467">
        <f>'8-Export SMIS'!Y75</f>
        <v>0</v>
      </c>
      <c r="K83" s="467">
        <f>'8-Export SMIS'!Z75</f>
        <v>0</v>
      </c>
      <c r="L83" s="467">
        <f t="shared" si="5"/>
        <v>0</v>
      </c>
    </row>
    <row r="84" spans="1:12" x14ac:dyDescent="0.25">
      <c r="A84" s="465">
        <v>75</v>
      </c>
      <c r="B84" s="466">
        <f>'8-Export SMIS'!G76</f>
        <v>0</v>
      </c>
      <c r="C84" s="466">
        <f>'8-Export SMIS'!J76</f>
        <v>0</v>
      </c>
      <c r="D84" s="467">
        <f t="shared" si="3"/>
        <v>0</v>
      </c>
      <c r="E84" s="467">
        <f>'8-Export SMIS'!AJ76</f>
        <v>0</v>
      </c>
      <c r="F84" s="467">
        <f>'8-Export SMIS'!AM76</f>
        <v>0</v>
      </c>
      <c r="G84" s="467">
        <f>'8-Export SMIS'!AD76</f>
        <v>0</v>
      </c>
      <c r="H84" s="467">
        <f t="shared" si="4"/>
        <v>0</v>
      </c>
      <c r="I84" s="467">
        <f>'8-Export SMIS'!T76</f>
        <v>0</v>
      </c>
      <c r="J84" s="467">
        <f>'8-Export SMIS'!Y76</f>
        <v>0</v>
      </c>
      <c r="K84" s="467">
        <f>'8-Export SMIS'!Z76</f>
        <v>0</v>
      </c>
      <c r="L84" s="467">
        <f t="shared" si="5"/>
        <v>0</v>
      </c>
    </row>
    <row r="85" spans="1:12" x14ac:dyDescent="0.25">
      <c r="A85" s="465">
        <v>76</v>
      </c>
      <c r="B85" s="466">
        <f>'8-Export SMIS'!G77</f>
        <v>0</v>
      </c>
      <c r="C85" s="466">
        <f>'8-Export SMIS'!J77</f>
        <v>0</v>
      </c>
      <c r="D85" s="467">
        <f t="shared" si="3"/>
        <v>0</v>
      </c>
      <c r="E85" s="467">
        <f>'8-Export SMIS'!AJ77</f>
        <v>0</v>
      </c>
      <c r="F85" s="467">
        <f>'8-Export SMIS'!AM77</f>
        <v>0</v>
      </c>
      <c r="G85" s="467">
        <f>'8-Export SMIS'!AD77</f>
        <v>0</v>
      </c>
      <c r="H85" s="467">
        <f t="shared" si="4"/>
        <v>0</v>
      </c>
      <c r="I85" s="467">
        <f>'8-Export SMIS'!T77</f>
        <v>0</v>
      </c>
      <c r="J85" s="467">
        <f>'8-Export SMIS'!Y77</f>
        <v>0</v>
      </c>
      <c r="K85" s="467">
        <f>'8-Export SMIS'!Z77</f>
        <v>0</v>
      </c>
      <c r="L85" s="467">
        <f t="shared" si="5"/>
        <v>0</v>
      </c>
    </row>
    <row r="86" spans="1:12" x14ac:dyDescent="0.25">
      <c r="A86" s="465">
        <v>77</v>
      </c>
      <c r="B86" s="466">
        <f>'8-Export SMIS'!G78</f>
        <v>0</v>
      </c>
      <c r="C86" s="466">
        <f>'8-Export SMIS'!J78</f>
        <v>0</v>
      </c>
      <c r="D86" s="467">
        <f t="shared" si="3"/>
        <v>0</v>
      </c>
      <c r="E86" s="467">
        <f>'8-Export SMIS'!AJ78</f>
        <v>0</v>
      </c>
      <c r="F86" s="467">
        <f>'8-Export SMIS'!AM78</f>
        <v>0</v>
      </c>
      <c r="G86" s="467">
        <f>'8-Export SMIS'!AD78</f>
        <v>0</v>
      </c>
      <c r="H86" s="467">
        <f t="shared" si="4"/>
        <v>0</v>
      </c>
      <c r="I86" s="467">
        <f>'8-Export SMIS'!T78</f>
        <v>0</v>
      </c>
      <c r="J86" s="467">
        <f>'8-Export SMIS'!Y78</f>
        <v>0</v>
      </c>
      <c r="K86" s="467">
        <f>'8-Export SMIS'!Z78</f>
        <v>0</v>
      </c>
      <c r="L86" s="467">
        <f t="shared" si="5"/>
        <v>0</v>
      </c>
    </row>
    <row r="87" spans="1:12" x14ac:dyDescent="0.25">
      <c r="A87" s="465">
        <v>78</v>
      </c>
      <c r="B87" s="466">
        <f>'8-Export SMIS'!G79</f>
        <v>0</v>
      </c>
      <c r="C87" s="466">
        <f>'8-Export SMIS'!J79</f>
        <v>0</v>
      </c>
      <c r="D87" s="467">
        <f t="shared" si="3"/>
        <v>0</v>
      </c>
      <c r="E87" s="467">
        <f>'8-Export SMIS'!AJ79</f>
        <v>0</v>
      </c>
      <c r="F87" s="467">
        <f>'8-Export SMIS'!AM79</f>
        <v>0</v>
      </c>
      <c r="G87" s="467">
        <f>'8-Export SMIS'!AD79</f>
        <v>0</v>
      </c>
      <c r="H87" s="467">
        <f t="shared" si="4"/>
        <v>0</v>
      </c>
      <c r="I87" s="467">
        <f>'8-Export SMIS'!T79</f>
        <v>0</v>
      </c>
      <c r="J87" s="467">
        <f>'8-Export SMIS'!Y79</f>
        <v>0</v>
      </c>
      <c r="K87" s="467">
        <f>'8-Export SMIS'!Z79</f>
        <v>0</v>
      </c>
      <c r="L87" s="467">
        <f t="shared" si="5"/>
        <v>0</v>
      </c>
    </row>
    <row r="88" spans="1:12" x14ac:dyDescent="0.25">
      <c r="A88" s="465">
        <v>79</v>
      </c>
      <c r="B88" s="466">
        <f>'8-Export SMIS'!G80</f>
        <v>0</v>
      </c>
      <c r="C88" s="466">
        <f>'8-Export SMIS'!J80</f>
        <v>0</v>
      </c>
      <c r="D88" s="467">
        <f t="shared" si="3"/>
        <v>0</v>
      </c>
      <c r="E88" s="467">
        <f>'8-Export SMIS'!AJ80</f>
        <v>0</v>
      </c>
      <c r="F88" s="467">
        <f>'8-Export SMIS'!AM80</f>
        <v>0</v>
      </c>
      <c r="G88" s="467">
        <f>'8-Export SMIS'!AD80</f>
        <v>0</v>
      </c>
      <c r="H88" s="467">
        <f t="shared" si="4"/>
        <v>0</v>
      </c>
      <c r="I88" s="467">
        <f>'8-Export SMIS'!T80</f>
        <v>0</v>
      </c>
      <c r="J88" s="467">
        <f>'8-Export SMIS'!Y80</f>
        <v>0</v>
      </c>
      <c r="K88" s="467">
        <f>'8-Export SMIS'!Z80</f>
        <v>0</v>
      </c>
      <c r="L88" s="467">
        <f t="shared" si="5"/>
        <v>0</v>
      </c>
    </row>
    <row r="89" spans="1:12" x14ac:dyDescent="0.25">
      <c r="A89" s="465">
        <v>80</v>
      </c>
      <c r="B89" s="466">
        <f>'8-Export SMIS'!G81</f>
        <v>0</v>
      </c>
      <c r="C89" s="466">
        <f>'8-Export SMIS'!J81</f>
        <v>0</v>
      </c>
      <c r="D89" s="467">
        <f t="shared" si="3"/>
        <v>0</v>
      </c>
      <c r="E89" s="467">
        <f>'8-Export SMIS'!AJ81</f>
        <v>0</v>
      </c>
      <c r="F89" s="467">
        <f>'8-Export SMIS'!AM81</f>
        <v>0</v>
      </c>
      <c r="G89" s="467">
        <f>'8-Export SMIS'!AD81</f>
        <v>0</v>
      </c>
      <c r="H89" s="467">
        <f t="shared" si="4"/>
        <v>0</v>
      </c>
      <c r="I89" s="467">
        <f>'8-Export SMIS'!T81</f>
        <v>0</v>
      </c>
      <c r="J89" s="467">
        <f>'8-Export SMIS'!Y81</f>
        <v>0</v>
      </c>
      <c r="K89" s="467">
        <f>'8-Export SMIS'!Z81</f>
        <v>0</v>
      </c>
      <c r="L89" s="467">
        <f t="shared" si="5"/>
        <v>0</v>
      </c>
    </row>
    <row r="90" spans="1:12" x14ac:dyDescent="0.25">
      <c r="A90" s="465">
        <v>81</v>
      </c>
      <c r="B90" s="466">
        <f>'8-Export SMIS'!G82</f>
        <v>0</v>
      </c>
      <c r="C90" s="466">
        <f>'8-Export SMIS'!J82</f>
        <v>0</v>
      </c>
      <c r="D90" s="467">
        <f t="shared" si="3"/>
        <v>0</v>
      </c>
      <c r="E90" s="467">
        <f>'8-Export SMIS'!AJ82</f>
        <v>0</v>
      </c>
      <c r="F90" s="467">
        <f>'8-Export SMIS'!AM82</f>
        <v>0</v>
      </c>
      <c r="G90" s="467">
        <f>'8-Export SMIS'!AD82</f>
        <v>0</v>
      </c>
      <c r="H90" s="467">
        <f t="shared" si="4"/>
        <v>0</v>
      </c>
      <c r="I90" s="467">
        <f>'8-Export SMIS'!T82</f>
        <v>0</v>
      </c>
      <c r="J90" s="467">
        <f>'8-Export SMIS'!Y82</f>
        <v>0</v>
      </c>
      <c r="K90" s="467">
        <f>'8-Export SMIS'!Z82</f>
        <v>0</v>
      </c>
      <c r="L90" s="467">
        <f t="shared" si="5"/>
        <v>0</v>
      </c>
    </row>
    <row r="91" spans="1:12" x14ac:dyDescent="0.25">
      <c r="A91" s="465">
        <v>82</v>
      </c>
      <c r="B91" s="466">
        <f>'8-Export SMIS'!G83</f>
        <v>0</v>
      </c>
      <c r="C91" s="466">
        <f>'8-Export SMIS'!J83</f>
        <v>0</v>
      </c>
      <c r="D91" s="467">
        <f t="shared" si="3"/>
        <v>0</v>
      </c>
      <c r="E91" s="467">
        <f>'8-Export SMIS'!AJ83</f>
        <v>0</v>
      </c>
      <c r="F91" s="467">
        <f>'8-Export SMIS'!AM83</f>
        <v>0</v>
      </c>
      <c r="G91" s="467">
        <f>'8-Export SMIS'!AD83</f>
        <v>0</v>
      </c>
      <c r="H91" s="467">
        <f t="shared" si="4"/>
        <v>0</v>
      </c>
      <c r="I91" s="467">
        <f>'8-Export SMIS'!T83</f>
        <v>0</v>
      </c>
      <c r="J91" s="467">
        <f>'8-Export SMIS'!Y83</f>
        <v>0</v>
      </c>
      <c r="K91" s="467">
        <f>'8-Export SMIS'!Z83</f>
        <v>0</v>
      </c>
      <c r="L91" s="467">
        <f t="shared" si="5"/>
        <v>0</v>
      </c>
    </row>
    <row r="92" spans="1:12" x14ac:dyDescent="0.25">
      <c r="A92" s="465">
        <v>83</v>
      </c>
      <c r="B92" s="466">
        <f>'8-Export SMIS'!G84</f>
        <v>0</v>
      </c>
      <c r="C92" s="466">
        <f>'8-Export SMIS'!J84</f>
        <v>0</v>
      </c>
      <c r="D92" s="467">
        <f t="shared" si="3"/>
        <v>0</v>
      </c>
      <c r="E92" s="467">
        <f>'8-Export SMIS'!AJ84</f>
        <v>0</v>
      </c>
      <c r="F92" s="467">
        <f>'8-Export SMIS'!AM84</f>
        <v>0</v>
      </c>
      <c r="G92" s="467">
        <f>'8-Export SMIS'!AD84</f>
        <v>0</v>
      </c>
      <c r="H92" s="467">
        <f t="shared" si="4"/>
        <v>0</v>
      </c>
      <c r="I92" s="467">
        <f>'8-Export SMIS'!T84</f>
        <v>0</v>
      </c>
      <c r="J92" s="467">
        <f>'8-Export SMIS'!Y84</f>
        <v>0</v>
      </c>
      <c r="K92" s="467">
        <f>'8-Export SMIS'!Z84</f>
        <v>0</v>
      </c>
      <c r="L92" s="467">
        <f t="shared" si="5"/>
        <v>0</v>
      </c>
    </row>
    <row r="93" spans="1:12" x14ac:dyDescent="0.25">
      <c r="A93" s="465">
        <v>84</v>
      </c>
      <c r="B93" s="466">
        <f>'8-Export SMIS'!G85</f>
        <v>0</v>
      </c>
      <c r="C93" s="466">
        <f>'8-Export SMIS'!J85</f>
        <v>0</v>
      </c>
      <c r="D93" s="467">
        <f t="shared" si="3"/>
        <v>0</v>
      </c>
      <c r="E93" s="467">
        <f>'8-Export SMIS'!AJ85</f>
        <v>0</v>
      </c>
      <c r="F93" s="467">
        <f>'8-Export SMIS'!AM85</f>
        <v>0</v>
      </c>
      <c r="G93" s="467">
        <f>'8-Export SMIS'!AD85</f>
        <v>0</v>
      </c>
      <c r="H93" s="467">
        <f t="shared" si="4"/>
        <v>0</v>
      </c>
      <c r="I93" s="467">
        <f>'8-Export SMIS'!T85</f>
        <v>0</v>
      </c>
      <c r="J93" s="467">
        <f>'8-Export SMIS'!Y85</f>
        <v>0</v>
      </c>
      <c r="K93" s="467">
        <f>'8-Export SMIS'!Z85</f>
        <v>0</v>
      </c>
      <c r="L93" s="467">
        <f t="shared" si="5"/>
        <v>0</v>
      </c>
    </row>
    <row r="94" spans="1:12" x14ac:dyDescent="0.25">
      <c r="A94" s="465">
        <v>85</v>
      </c>
      <c r="B94" s="466">
        <f>'8-Export SMIS'!G86</f>
        <v>0</v>
      </c>
      <c r="C94" s="466">
        <f>'8-Export SMIS'!J86</f>
        <v>0</v>
      </c>
      <c r="D94" s="467">
        <f t="shared" si="3"/>
        <v>0</v>
      </c>
      <c r="E94" s="467">
        <f>'8-Export SMIS'!AJ86</f>
        <v>0</v>
      </c>
      <c r="F94" s="467">
        <f>'8-Export SMIS'!AM86</f>
        <v>0</v>
      </c>
      <c r="G94" s="467">
        <f>'8-Export SMIS'!AD86</f>
        <v>0</v>
      </c>
      <c r="H94" s="467">
        <f t="shared" si="4"/>
        <v>0</v>
      </c>
      <c r="I94" s="467">
        <f>'8-Export SMIS'!T86</f>
        <v>0</v>
      </c>
      <c r="J94" s="467">
        <f>'8-Export SMIS'!Y86</f>
        <v>0</v>
      </c>
      <c r="K94" s="467">
        <f>'8-Export SMIS'!Z86</f>
        <v>0</v>
      </c>
      <c r="L94" s="467">
        <f t="shared" si="5"/>
        <v>0</v>
      </c>
    </row>
    <row r="95" spans="1:12" x14ac:dyDescent="0.25">
      <c r="A95" s="465">
        <v>86</v>
      </c>
      <c r="B95" s="466">
        <f>'8-Export SMIS'!G87</f>
        <v>0</v>
      </c>
      <c r="C95" s="466">
        <f>'8-Export SMIS'!J87</f>
        <v>0</v>
      </c>
      <c r="D95" s="467">
        <f t="shared" si="3"/>
        <v>0</v>
      </c>
      <c r="E95" s="467">
        <f>'8-Export SMIS'!AJ87</f>
        <v>0</v>
      </c>
      <c r="F95" s="467">
        <f>'8-Export SMIS'!AM87</f>
        <v>0</v>
      </c>
      <c r="G95" s="467">
        <f>'8-Export SMIS'!AD87</f>
        <v>0</v>
      </c>
      <c r="H95" s="467">
        <f t="shared" si="4"/>
        <v>0</v>
      </c>
      <c r="I95" s="467">
        <f>'8-Export SMIS'!T87</f>
        <v>0</v>
      </c>
      <c r="J95" s="467">
        <f>'8-Export SMIS'!Y87</f>
        <v>0</v>
      </c>
      <c r="K95" s="467">
        <f>'8-Export SMIS'!Z87</f>
        <v>0</v>
      </c>
      <c r="L95" s="467">
        <f t="shared" si="5"/>
        <v>0</v>
      </c>
    </row>
    <row r="96" spans="1:12" x14ac:dyDescent="0.25">
      <c r="A96" s="465">
        <v>87</v>
      </c>
      <c r="B96" s="466">
        <f>'8-Export SMIS'!G88</f>
        <v>0</v>
      </c>
      <c r="C96" s="466">
        <f>'8-Export SMIS'!J88</f>
        <v>0</v>
      </c>
      <c r="D96" s="467">
        <f t="shared" si="3"/>
        <v>0</v>
      </c>
      <c r="E96" s="467">
        <f>'8-Export SMIS'!AJ88</f>
        <v>0</v>
      </c>
      <c r="F96" s="467">
        <f>'8-Export SMIS'!AM88</f>
        <v>0</v>
      </c>
      <c r="G96" s="467">
        <f>'8-Export SMIS'!AD88</f>
        <v>0</v>
      </c>
      <c r="H96" s="467">
        <f t="shared" si="4"/>
        <v>0</v>
      </c>
      <c r="I96" s="467">
        <f>'8-Export SMIS'!T88</f>
        <v>0</v>
      </c>
      <c r="J96" s="467">
        <f>'8-Export SMIS'!Y88</f>
        <v>0</v>
      </c>
      <c r="K96" s="467">
        <f>'8-Export SMIS'!Z88</f>
        <v>0</v>
      </c>
      <c r="L96" s="467">
        <f t="shared" si="5"/>
        <v>0</v>
      </c>
    </row>
    <row r="97" spans="1:12" x14ac:dyDescent="0.25">
      <c r="A97" s="465">
        <v>88</v>
      </c>
      <c r="B97" s="466">
        <f>'8-Export SMIS'!G89</f>
        <v>0</v>
      </c>
      <c r="C97" s="466">
        <f>'8-Export SMIS'!J89</f>
        <v>0</v>
      </c>
      <c r="D97" s="467">
        <f t="shared" si="3"/>
        <v>0</v>
      </c>
      <c r="E97" s="467">
        <f>'8-Export SMIS'!AJ89</f>
        <v>0</v>
      </c>
      <c r="F97" s="467">
        <f>'8-Export SMIS'!AM89</f>
        <v>0</v>
      </c>
      <c r="G97" s="467">
        <f>'8-Export SMIS'!AD89</f>
        <v>0</v>
      </c>
      <c r="H97" s="467">
        <f t="shared" si="4"/>
        <v>0</v>
      </c>
      <c r="I97" s="467">
        <f>'8-Export SMIS'!T89</f>
        <v>0</v>
      </c>
      <c r="J97" s="467">
        <f>'8-Export SMIS'!Y89</f>
        <v>0</v>
      </c>
      <c r="K97" s="467">
        <f>'8-Export SMIS'!Z89</f>
        <v>0</v>
      </c>
      <c r="L97" s="467">
        <f t="shared" si="5"/>
        <v>0</v>
      </c>
    </row>
    <row r="98" spans="1:12" x14ac:dyDescent="0.25">
      <c r="A98" s="465">
        <v>89</v>
      </c>
      <c r="B98" s="466">
        <f>'8-Export SMIS'!G90</f>
        <v>0</v>
      </c>
      <c r="C98" s="466">
        <f>'8-Export SMIS'!J90</f>
        <v>0</v>
      </c>
      <c r="D98" s="467">
        <f t="shared" si="3"/>
        <v>0</v>
      </c>
      <c r="E98" s="467">
        <f>'8-Export SMIS'!AJ90</f>
        <v>0</v>
      </c>
      <c r="F98" s="467">
        <f>'8-Export SMIS'!AM90</f>
        <v>0</v>
      </c>
      <c r="G98" s="467">
        <f>'8-Export SMIS'!AD90</f>
        <v>0</v>
      </c>
      <c r="H98" s="467">
        <f t="shared" si="4"/>
        <v>0</v>
      </c>
      <c r="I98" s="467">
        <f>'8-Export SMIS'!T90</f>
        <v>0</v>
      </c>
      <c r="J98" s="467">
        <f>'8-Export SMIS'!Y90</f>
        <v>0</v>
      </c>
      <c r="K98" s="467">
        <f>'8-Export SMIS'!Z90</f>
        <v>0</v>
      </c>
      <c r="L98" s="467">
        <f t="shared" si="5"/>
        <v>0</v>
      </c>
    </row>
    <row r="99" spans="1:12" x14ac:dyDescent="0.25">
      <c r="A99" s="465">
        <v>90</v>
      </c>
      <c r="B99" s="466">
        <f>'8-Export SMIS'!G91</f>
        <v>0</v>
      </c>
      <c r="C99" s="466">
        <f>'8-Export SMIS'!J91</f>
        <v>0</v>
      </c>
      <c r="D99" s="467">
        <f t="shared" si="3"/>
        <v>0</v>
      </c>
      <c r="E99" s="467">
        <f>'8-Export SMIS'!AJ91</f>
        <v>0</v>
      </c>
      <c r="F99" s="467">
        <f>'8-Export SMIS'!AM91</f>
        <v>0</v>
      </c>
      <c r="G99" s="467">
        <f>'8-Export SMIS'!AD91</f>
        <v>0</v>
      </c>
      <c r="H99" s="467">
        <f t="shared" si="4"/>
        <v>0</v>
      </c>
      <c r="I99" s="467">
        <f>'8-Export SMIS'!T91</f>
        <v>0</v>
      </c>
      <c r="J99" s="467">
        <f>'8-Export SMIS'!Y91</f>
        <v>0</v>
      </c>
      <c r="K99" s="467">
        <f>'8-Export SMIS'!Z91</f>
        <v>0</v>
      </c>
      <c r="L99" s="467">
        <f t="shared" si="5"/>
        <v>0</v>
      </c>
    </row>
    <row r="100" spans="1:12" x14ac:dyDescent="0.25">
      <c r="A100" s="599" t="s">
        <v>53</v>
      </c>
      <c r="B100" s="599"/>
      <c r="C100" s="599"/>
      <c r="D100" s="468">
        <f>SUM(D10:D99)</f>
        <v>0</v>
      </c>
      <c r="E100" s="468">
        <f>SUM(E10:E99)</f>
        <v>0</v>
      </c>
      <c r="F100" s="468">
        <f>SUM(F10:F99)</f>
        <v>0</v>
      </c>
      <c r="G100" s="468">
        <f t="shared" ref="G100:L100" si="6">SUM(G10:G99)</f>
        <v>0</v>
      </c>
      <c r="H100" s="468">
        <f t="shared" si="6"/>
        <v>0</v>
      </c>
      <c r="I100" s="468">
        <f t="shared" si="6"/>
        <v>0</v>
      </c>
      <c r="J100" s="468">
        <f t="shared" si="6"/>
        <v>0</v>
      </c>
      <c r="K100" s="468">
        <f t="shared" si="6"/>
        <v>0</v>
      </c>
      <c r="L100" s="468">
        <f t="shared" si="6"/>
        <v>0</v>
      </c>
    </row>
    <row r="101" spans="1:12" x14ac:dyDescent="0.25">
      <c r="A101" s="600" t="s">
        <v>549</v>
      </c>
      <c r="B101" s="600"/>
      <c r="C101" s="600"/>
      <c r="D101" s="467"/>
      <c r="E101" s="467"/>
      <c r="F101" s="467"/>
      <c r="G101" s="467"/>
      <c r="H101" s="467"/>
      <c r="I101" s="467"/>
      <c r="J101" s="467"/>
      <c r="K101" s="467"/>
      <c r="L101" s="467"/>
    </row>
    <row r="102" spans="1:12" x14ac:dyDescent="0.25">
      <c r="A102" s="601" t="s">
        <v>550</v>
      </c>
      <c r="B102" s="601"/>
      <c r="C102" s="601"/>
      <c r="D102" s="467">
        <f>E102+F102+G102</f>
        <v>0</v>
      </c>
      <c r="E102" s="467">
        <f>SUMIF('8-Export SMIS'!J2:J90,"DIRECTA",'8-Export SMIS'!AJ2:AJ90)</f>
        <v>0</v>
      </c>
      <c r="F102" s="467">
        <f>SUMIF('8-Export SMIS'!J2:J90,"DIRECTA",'8-Export SMIS'!AM2:AM90)</f>
        <v>0</v>
      </c>
      <c r="G102" s="467">
        <f>SUMIF('8-Export SMIS'!J2:J90,"DIRECTA",'8-Export SMIS'!AD2:AD90)</f>
        <v>0</v>
      </c>
      <c r="H102" s="467">
        <f>I102+J102</f>
        <v>0</v>
      </c>
      <c r="I102" s="467">
        <f>SUMIF('8-Export SMIS'!J2:J90,"DIRECTA",'8-Export SMIS'!T2:T90)</f>
        <v>0</v>
      </c>
      <c r="J102" s="467">
        <f>SUMIF('8-Export SMIS'!J2:J90,"DIRECTA",'8-Export SMIS'!Y2:Y90)</f>
        <v>0</v>
      </c>
      <c r="K102" s="467">
        <f>SUMIF('8-Export SMIS'!J2:J90,"DIRECTA",'8-Export SMIS'!Z2:Z90)</f>
        <v>0</v>
      </c>
      <c r="L102" s="467">
        <f>D102+K102</f>
        <v>0</v>
      </c>
    </row>
    <row r="103" spans="1:12" x14ac:dyDescent="0.25">
      <c r="A103" s="601" t="s">
        <v>551</v>
      </c>
      <c r="B103" s="601"/>
      <c r="C103" s="601"/>
      <c r="D103" s="467">
        <f>E103+F103+G103</f>
        <v>0</v>
      </c>
      <c r="E103" s="467">
        <f>SUMIF('8-Export SMIS'!J2:J90,"INDIRECTA",'8-Export SMIS'!AJ2:AJ90)</f>
        <v>0</v>
      </c>
      <c r="F103" s="467">
        <f>SUMIF('8-Export SMIS'!J2:J90,"INDIRECTA",'8-Export SMIS'!AM2:AM90)</f>
        <v>0</v>
      </c>
      <c r="G103" s="467">
        <f>SUMIF('8-Export SMIS'!J2:J90,"INDIRECTA",'8-Export SMIS'!AD2:AD90)</f>
        <v>0</v>
      </c>
      <c r="H103" s="467">
        <f>I103+J103</f>
        <v>0</v>
      </c>
      <c r="I103" s="467">
        <f>SUMIF('8-Export SMIS'!J2:J90,"INDIRECTA",'8-Export SMIS'!T2:T90)</f>
        <v>0</v>
      </c>
      <c r="J103" s="467">
        <f>SUMIF('8-Export SMIS'!J2:J90,"INDIRECTA",'8-Export SMIS'!Y2:Y90)</f>
        <v>0</v>
      </c>
      <c r="K103" s="467">
        <f>SUMIF('8-Export SMIS'!J2:J90,"INDIRECTA",'8-Export SMIS'!Z2:Z90)</f>
        <v>0</v>
      </c>
      <c r="L103" s="467">
        <f>D103+K103</f>
        <v>0</v>
      </c>
    </row>
    <row r="104" spans="1:12" ht="44.25" customHeight="1" x14ac:dyDescent="0.25">
      <c r="A104" s="602" t="s">
        <v>552</v>
      </c>
      <c r="B104" s="602"/>
      <c r="C104" s="602"/>
      <c r="D104" s="467"/>
      <c r="E104" s="467"/>
      <c r="F104" s="467"/>
      <c r="G104" s="467"/>
      <c r="H104" s="467"/>
      <c r="I104" s="467"/>
      <c r="J104" s="467"/>
      <c r="K104" s="467"/>
      <c r="L104" s="467"/>
    </row>
    <row r="105" spans="1:12" x14ac:dyDescent="0.25">
      <c r="A105" s="598" t="s">
        <v>553</v>
      </c>
      <c r="B105" s="598"/>
      <c r="C105" s="598"/>
      <c r="D105" s="467"/>
      <c r="E105" s="467"/>
      <c r="F105" s="467"/>
      <c r="G105" s="467"/>
      <c r="H105" s="467"/>
      <c r="I105" s="467"/>
      <c r="J105" s="467"/>
      <c r="K105" s="467"/>
      <c r="L105" s="467"/>
    </row>
    <row r="106" spans="1:12" x14ac:dyDescent="0.25">
      <c r="A106" s="598" t="s">
        <v>554</v>
      </c>
      <c r="B106" s="598"/>
      <c r="C106" s="598"/>
      <c r="D106" s="467"/>
      <c r="E106" s="467"/>
      <c r="F106" s="467"/>
      <c r="G106" s="467"/>
      <c r="H106" s="467"/>
      <c r="I106" s="467"/>
      <c r="J106" s="467"/>
      <c r="K106" s="467"/>
      <c r="L106" s="467"/>
    </row>
    <row r="107" spans="1:12" x14ac:dyDescent="0.25">
      <c r="A107" s="598" t="s">
        <v>555</v>
      </c>
      <c r="B107" s="598"/>
      <c r="C107" s="598"/>
      <c r="D107" s="467"/>
      <c r="E107" s="467"/>
      <c r="F107" s="467"/>
      <c r="G107" s="467"/>
      <c r="H107" s="467"/>
      <c r="I107" s="467"/>
      <c r="J107" s="467"/>
      <c r="K107" s="467"/>
      <c r="L107" s="467"/>
    </row>
    <row r="108" spans="1:12" x14ac:dyDescent="0.25">
      <c r="A108" s="598" t="s">
        <v>556</v>
      </c>
      <c r="B108" s="598"/>
      <c r="C108" s="598"/>
      <c r="D108" s="467"/>
      <c r="E108" s="467"/>
      <c r="F108" s="467"/>
      <c r="G108" s="467"/>
      <c r="H108" s="467"/>
      <c r="I108" s="467"/>
      <c r="J108" s="467"/>
      <c r="K108" s="467"/>
      <c r="L108" s="467"/>
    </row>
    <row r="109" spans="1:12" x14ac:dyDescent="0.25">
      <c r="A109" s="598" t="s">
        <v>557</v>
      </c>
      <c r="B109" s="598"/>
      <c r="C109" s="598"/>
      <c r="D109" s="467"/>
      <c r="E109" s="467"/>
      <c r="F109" s="467"/>
      <c r="G109" s="467"/>
      <c r="H109" s="467"/>
      <c r="I109" s="467"/>
      <c r="J109" s="467"/>
      <c r="K109" s="467"/>
      <c r="L109" s="467"/>
    </row>
  </sheetData>
  <mergeCells count="18">
    <mergeCell ref="A1:M4"/>
    <mergeCell ref="A7:A8"/>
    <mergeCell ref="B7:B8"/>
    <mergeCell ref="C7:C8"/>
    <mergeCell ref="D7:G7"/>
    <mergeCell ref="H7:J7"/>
    <mergeCell ref="K7:K8"/>
    <mergeCell ref="L7:L8"/>
    <mergeCell ref="A106:C106"/>
    <mergeCell ref="A107:C107"/>
    <mergeCell ref="A108:C108"/>
    <mergeCell ref="A109:C109"/>
    <mergeCell ref="A100:C100"/>
    <mergeCell ref="A101:C101"/>
    <mergeCell ref="A102:C102"/>
    <mergeCell ref="A103:C103"/>
    <mergeCell ref="A104:C104"/>
    <mergeCell ref="A105:C105"/>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3</vt:i4>
      </vt:variant>
    </vt:vector>
  </HeadingPairs>
  <TitlesOfParts>
    <vt:vector size="12" baseType="lpstr">
      <vt:lpstr>1-Date proiect</vt:lpstr>
      <vt:lpstr>2-Situatii Financiare</vt:lpstr>
      <vt:lpstr>3- Matricea de corelare BP-DGI</vt:lpstr>
      <vt:lpstr>4- Calcule buget</vt:lpstr>
      <vt:lpstr>5-Buget_cerere</vt:lpstr>
      <vt:lpstr>6- Detaliere Buget</vt:lpstr>
      <vt:lpstr>7-Plan investitional</vt:lpstr>
      <vt:lpstr>8-Export SMIS</vt:lpstr>
      <vt:lpstr>9 - Buget Sintetic</vt:lpstr>
      <vt:lpstr>'1-Date proiect'!Print_Area</vt:lpstr>
      <vt:lpstr>'5-Buget_cerere'!Print_Area</vt:lpstr>
      <vt:lpstr>'6- Detaliere Buget'!Print_Area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 I. COSTACHE</dc:creator>
  <cp:lastModifiedBy>Vizitator</cp:lastModifiedBy>
  <cp:lastPrinted>2022-10-17T18:21:29Z</cp:lastPrinted>
  <dcterms:created xsi:type="dcterms:W3CDTF">2015-08-05T10:46:20Z</dcterms:created>
  <dcterms:modified xsi:type="dcterms:W3CDTF">2024-03-06T10:21:13Z</dcterms:modified>
</cp:coreProperties>
</file>