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Y:\P 1.3.2 IMM\DOSAR ADMINISTRATIV GHIDURI\2. CONSULTARE PUBLICA\2.1 Ghid publicat in consultare\Versiunea 2 publicat in consultare publica\2.1.4 Ghidul pentru publicare in consultare\"/>
    </mc:Choice>
  </mc:AlternateContent>
  <bookViews>
    <workbookView xWindow="0" yWindow="0" windowWidth="19200" windowHeight="7035" tabRatio="938" activeTab="6"/>
  </bookViews>
  <sheets>
    <sheet name="1-Date proiect" sheetId="31" r:id="rId1"/>
    <sheet name="2-Situatii Financiare" sheetId="37" state="hidden" r:id="rId2"/>
    <sheet name="3-Intreprinderi in dificultate" sheetId="38" state="hidden" r:id="rId3"/>
    <sheet name="2- Export SMIS" sheetId="29" r:id="rId4"/>
    <sheet name="3- Buget Cerere SMIS" sheetId="30" r:id="rId5"/>
    <sheet name="4- DEVIZ" sheetId="28" r:id="rId6"/>
    <sheet name="5-Buget_cerere" sheetId="15" r:id="rId7"/>
    <sheet name="6-Plan investitional" sheetId="10" r:id="rId8"/>
    <sheet name="7-Proiectii financiare " sheetId="44" r:id="rId9"/>
    <sheet name="8- Sustenabilitate" sheetId="41" r:id="rId10"/>
    <sheet name="9-Calcul profit operare" sheetId="45" r:id="rId11"/>
  </sheets>
  <externalReferences>
    <externalReference r:id="rId12"/>
    <externalReference r:id="rId13"/>
  </externalReferences>
  <definedNames>
    <definedName name="FDR">'[1]1-Inputuri'!$E$26</definedName>
    <definedName name="_xlnm.Print_Area" localSheetId="0">'1-Date proiect'!$A$1:$I$46</definedName>
    <definedName name="_xlnm.Print_Area" localSheetId="2">'3-Intreprinderi in dificultate'!$A$1:$F$28</definedName>
    <definedName name="_xlnm.Print_Area" localSheetId="6">'5-Buget_cerere'!$A$1:$L$67</definedName>
    <definedName name="TVA">#REF!</definedName>
  </definedNames>
  <calcPr calcId="152511"/>
</workbook>
</file>

<file path=xl/calcChain.xml><?xml version="1.0" encoding="utf-8"?>
<calcChain xmlns="http://schemas.openxmlformats.org/spreadsheetml/2006/main">
  <c r="C3" i="41" l="1"/>
  <c r="F14" i="44"/>
  <c r="G14" i="44"/>
  <c r="H14" i="44"/>
  <c r="I14" i="44"/>
  <c r="J14" i="44"/>
  <c r="K14" i="44"/>
  <c r="L14" i="44"/>
  <c r="M14" i="44"/>
  <c r="N14" i="44"/>
  <c r="O14" i="44"/>
  <c r="P14" i="44"/>
  <c r="Q14" i="44"/>
  <c r="R14" i="44"/>
  <c r="S14" i="44"/>
  <c r="T14" i="44"/>
  <c r="U14" i="44"/>
  <c r="V14" i="44"/>
  <c r="W14" i="44"/>
  <c r="X14" i="44"/>
  <c r="Y14" i="44"/>
  <c r="Z14" i="44"/>
  <c r="AA14" i="44"/>
  <c r="AB14" i="44"/>
  <c r="AC14" i="44"/>
  <c r="AD14" i="44"/>
  <c r="AE14" i="44"/>
  <c r="AF14" i="44"/>
  <c r="AG14" i="44"/>
  <c r="AH14" i="44"/>
  <c r="AI14" i="44"/>
  <c r="AJ14" i="44"/>
  <c r="AK14" i="44"/>
  <c r="AL14" i="44"/>
  <c r="AM14" i="44"/>
  <c r="AN14" i="44"/>
  <c r="AO14" i="44"/>
  <c r="AP14" i="44"/>
  <c r="AQ14" i="44"/>
  <c r="AR14" i="44"/>
  <c r="E14" i="44"/>
  <c r="C76" i="15"/>
  <c r="C75" i="15"/>
  <c r="C74" i="15"/>
  <c r="C73" i="15"/>
  <c r="C72" i="15"/>
  <c r="C84" i="15" s="1"/>
  <c r="C71" i="15"/>
  <c r="C70" i="15"/>
  <c r="C69" i="15"/>
  <c r="C68" i="15"/>
  <c r="I8" i="15"/>
  <c r="I10" i="15"/>
  <c r="C79" i="15"/>
  <c r="C64" i="15"/>
  <c r="C60" i="15"/>
  <c r="C78" i="15" l="1"/>
  <c r="C80" i="15" s="1"/>
  <c r="C65" i="15" s="1"/>
  <c r="C83" i="15" l="1"/>
  <c r="C82" i="15" s="1"/>
  <c r="C62" i="15" s="1"/>
  <c r="C49" i="15" l="1"/>
  <c r="D49" i="15"/>
  <c r="E49" i="15"/>
  <c r="F49" i="15"/>
  <c r="G49" i="15"/>
  <c r="H49" i="15"/>
  <c r="I49" i="15" s="1"/>
  <c r="C50" i="15"/>
  <c r="D50" i="15"/>
  <c r="E50" i="15"/>
  <c r="F50" i="15"/>
  <c r="G50" i="15"/>
  <c r="H50" i="15"/>
  <c r="I50" i="15"/>
  <c r="C51" i="15"/>
  <c r="D51" i="15"/>
  <c r="E51" i="15"/>
  <c r="I51" i="15" s="1"/>
  <c r="F51" i="15"/>
  <c r="G51" i="15"/>
  <c r="H51" i="15"/>
  <c r="C52" i="15"/>
  <c r="D52" i="15"/>
  <c r="E52" i="15"/>
  <c r="I52" i="15" s="1"/>
  <c r="F52" i="15"/>
  <c r="G52" i="15"/>
  <c r="H52" i="15"/>
  <c r="L82" i="28"/>
  <c r="L83" i="28"/>
  <c r="L84" i="28"/>
  <c r="I82" i="28"/>
  <c r="I83" i="28"/>
  <c r="I84" i="28"/>
  <c r="C82" i="28"/>
  <c r="D82" i="28"/>
  <c r="C83" i="28"/>
  <c r="E83" i="28" s="1"/>
  <c r="D83" i="28"/>
  <c r="C84" i="28"/>
  <c r="D84" i="28"/>
  <c r="D28" i="15"/>
  <c r="K24" i="28"/>
  <c r="K23" i="28"/>
  <c r="K22" i="28"/>
  <c r="G16" i="15" s="1"/>
  <c r="K21" i="28"/>
  <c r="L21" i="28" s="1"/>
  <c r="K20" i="28"/>
  <c r="L20" i="28" s="1"/>
  <c r="K19" i="28"/>
  <c r="L19" i="28" s="1"/>
  <c r="H20" i="28"/>
  <c r="I20" i="28" s="1"/>
  <c r="H21" i="28"/>
  <c r="H22" i="28"/>
  <c r="H23" i="28"/>
  <c r="H24" i="28"/>
  <c r="D24" i="28" s="1"/>
  <c r="B16" i="30"/>
  <c r="I10" i="28"/>
  <c r="E7" i="15" s="1"/>
  <c r="I12" i="28"/>
  <c r="L10" i="28"/>
  <c r="L12" i="28"/>
  <c r="I11" i="28"/>
  <c r="E8" i="15" s="1"/>
  <c r="L11" i="28"/>
  <c r="H8" i="15" s="1"/>
  <c r="E11" i="10"/>
  <c r="I15" i="28"/>
  <c r="E12" i="15" s="1"/>
  <c r="E14" i="10"/>
  <c r="H19" i="28"/>
  <c r="I19" i="28" s="1"/>
  <c r="I21" i="28"/>
  <c r="I22" i="28"/>
  <c r="E16" i="15" s="1"/>
  <c r="I23" i="28"/>
  <c r="I24" i="28"/>
  <c r="I26" i="28"/>
  <c r="I27" i="28"/>
  <c r="I28" i="28"/>
  <c r="I29" i="28"/>
  <c r="I30" i="28"/>
  <c r="I31" i="28"/>
  <c r="L23" i="28"/>
  <c r="L24" i="28"/>
  <c r="I32" i="28"/>
  <c r="I34" i="28"/>
  <c r="I35" i="28"/>
  <c r="I36" i="28"/>
  <c r="I37" i="28"/>
  <c r="E43" i="15" s="1"/>
  <c r="I40" i="28"/>
  <c r="I39" i="28" s="1"/>
  <c r="I41" i="28"/>
  <c r="I42" i="28"/>
  <c r="E21" i="10"/>
  <c r="E40" i="10"/>
  <c r="I45" i="28"/>
  <c r="I46" i="28"/>
  <c r="I47" i="28"/>
  <c r="I48" i="28"/>
  <c r="E27" i="10"/>
  <c r="E48" i="10" s="1"/>
  <c r="I60" i="28"/>
  <c r="I59" i="28" s="1"/>
  <c r="I61" i="28"/>
  <c r="E32" i="10"/>
  <c r="I70" i="28"/>
  <c r="E38" i="15" s="1"/>
  <c r="E37" i="10"/>
  <c r="E45" i="10"/>
  <c r="C12" i="15"/>
  <c r="C13" i="15" s="1"/>
  <c r="D12" i="15"/>
  <c r="D13" i="15" s="1"/>
  <c r="I50" i="28"/>
  <c r="I52" i="28"/>
  <c r="I55" i="28"/>
  <c r="E29" i="15" s="1"/>
  <c r="I49" i="28"/>
  <c r="I51" i="28"/>
  <c r="I53" i="28"/>
  <c r="G59" i="28"/>
  <c r="C33" i="15" s="1"/>
  <c r="H59" i="28"/>
  <c r="F11" i="10"/>
  <c r="F40" i="10"/>
  <c r="F27" i="10"/>
  <c r="F14" i="10"/>
  <c r="F21" i="10"/>
  <c r="F32" i="10"/>
  <c r="F37" i="10"/>
  <c r="F45" i="10"/>
  <c r="G11" i="10"/>
  <c r="G14" i="10"/>
  <c r="G21" i="10"/>
  <c r="G27" i="10"/>
  <c r="G32" i="10"/>
  <c r="G37" i="10"/>
  <c r="G40" i="10"/>
  <c r="G45" i="10"/>
  <c r="H11" i="10"/>
  <c r="H14" i="10"/>
  <c r="H48" i="10" s="1"/>
  <c r="H55" i="10" s="1"/>
  <c r="H21" i="10"/>
  <c r="H27" i="10"/>
  <c r="H32" i="10"/>
  <c r="H37" i="10"/>
  <c r="H40" i="10"/>
  <c r="H45" i="10"/>
  <c r="I11" i="10"/>
  <c r="I14" i="10"/>
  <c r="I21" i="10"/>
  <c r="I27" i="10"/>
  <c r="I32" i="10"/>
  <c r="I37" i="10"/>
  <c r="I40" i="10"/>
  <c r="I45" i="10"/>
  <c r="B42" i="45"/>
  <c r="B62" i="45" s="1"/>
  <c r="B43" i="45"/>
  <c r="B44" i="45"/>
  <c r="B45" i="45"/>
  <c r="E45" i="45" s="1"/>
  <c r="B46" i="45"/>
  <c r="C145" i="45"/>
  <c r="C146" i="45"/>
  <c r="D145" i="45"/>
  <c r="D146" i="45"/>
  <c r="E146" i="45"/>
  <c r="E145" i="45"/>
  <c r="F146" i="45"/>
  <c r="F145" i="45"/>
  <c r="G146" i="45"/>
  <c r="G145" i="45"/>
  <c r="L80" i="28"/>
  <c r="H47" i="15" s="1"/>
  <c r="F60" i="10"/>
  <c r="G60" i="10"/>
  <c r="H60" i="10"/>
  <c r="I60" i="10"/>
  <c r="E60" i="10"/>
  <c r="F10" i="41"/>
  <c r="G10" i="41"/>
  <c r="H10" i="41"/>
  <c r="I10" i="41"/>
  <c r="J10" i="41"/>
  <c r="K10" i="41"/>
  <c r="L10" i="41"/>
  <c r="M10" i="41"/>
  <c r="N10" i="41"/>
  <c r="O10" i="41"/>
  <c r="P10" i="41"/>
  <c r="Q10" i="41"/>
  <c r="R10" i="41"/>
  <c r="S10" i="41"/>
  <c r="T10" i="41"/>
  <c r="U10" i="41"/>
  <c r="V10" i="41"/>
  <c r="W10" i="41"/>
  <c r="X10" i="41"/>
  <c r="Y10" i="41"/>
  <c r="Z10" i="41"/>
  <c r="AA10" i="41"/>
  <c r="AB10" i="41"/>
  <c r="AC10" i="41"/>
  <c r="AD10" i="41"/>
  <c r="AE10" i="41"/>
  <c r="AF10" i="41"/>
  <c r="AG10" i="41"/>
  <c r="AH10" i="41"/>
  <c r="AI10" i="41"/>
  <c r="AJ10" i="41"/>
  <c r="AK10" i="41"/>
  <c r="AL10" i="41"/>
  <c r="AM10" i="41"/>
  <c r="AN10" i="41"/>
  <c r="AO10" i="41"/>
  <c r="AP10" i="41"/>
  <c r="AQ10" i="41"/>
  <c r="AR10" i="41"/>
  <c r="E10" i="41"/>
  <c r="A10" i="41"/>
  <c r="E92" i="44"/>
  <c r="C138" i="45"/>
  <c r="B6" i="45"/>
  <c r="D138" i="45"/>
  <c r="E138" i="45"/>
  <c r="F138" i="45"/>
  <c r="G138" i="45"/>
  <c r="H138" i="45"/>
  <c r="I138" i="45"/>
  <c r="J138" i="45"/>
  <c r="K138" i="45"/>
  <c r="L138" i="45"/>
  <c r="M138" i="45"/>
  <c r="N138" i="45"/>
  <c r="O138" i="45"/>
  <c r="P138" i="45"/>
  <c r="Q138" i="45"/>
  <c r="R138" i="45"/>
  <c r="S138" i="45"/>
  <c r="T138" i="45"/>
  <c r="U138" i="45"/>
  <c r="V138" i="45"/>
  <c r="W138" i="45"/>
  <c r="X138" i="45"/>
  <c r="Y138" i="45"/>
  <c r="Z138" i="45"/>
  <c r="AA138" i="45"/>
  <c r="AB138" i="45"/>
  <c r="AC138" i="45"/>
  <c r="AD138" i="45"/>
  <c r="AE138" i="45"/>
  <c r="AF138" i="45"/>
  <c r="AG138" i="45"/>
  <c r="AH138" i="45"/>
  <c r="AI138" i="45"/>
  <c r="AJ138" i="45"/>
  <c r="AK138" i="45"/>
  <c r="AL138" i="45"/>
  <c r="AM138" i="45"/>
  <c r="AN138" i="45"/>
  <c r="AO138" i="45"/>
  <c r="AP138" i="45"/>
  <c r="H144" i="45"/>
  <c r="H145" i="45"/>
  <c r="H147" i="45" s="1"/>
  <c r="I144" i="45"/>
  <c r="I147" i="45" s="1"/>
  <c r="I145" i="45"/>
  <c r="J144" i="45"/>
  <c r="J145" i="45"/>
  <c r="J147" i="45"/>
  <c r="K144" i="45"/>
  <c r="K145" i="45"/>
  <c r="L144" i="45"/>
  <c r="L145" i="45"/>
  <c r="M144" i="45"/>
  <c r="M145" i="45"/>
  <c r="M147" i="45"/>
  <c r="N144" i="45"/>
  <c r="N147" i="45" s="1"/>
  <c r="N145" i="45"/>
  <c r="O144" i="45"/>
  <c r="O145" i="45"/>
  <c r="P144" i="45"/>
  <c r="P147" i="45" s="1"/>
  <c r="P145" i="45"/>
  <c r="Q144" i="45"/>
  <c r="Q145" i="45"/>
  <c r="R144" i="45"/>
  <c r="R145" i="45"/>
  <c r="R147" i="45" s="1"/>
  <c r="S144" i="45"/>
  <c r="S147" i="45" s="1"/>
  <c r="S145" i="45"/>
  <c r="T144" i="45"/>
  <c r="T145" i="45"/>
  <c r="U144" i="45"/>
  <c r="U147" i="45" s="1"/>
  <c r="U145" i="45"/>
  <c r="V144" i="45"/>
  <c r="V145" i="45"/>
  <c r="W144" i="45"/>
  <c r="W145" i="45"/>
  <c r="W147" i="45" s="1"/>
  <c r="X144" i="45"/>
  <c r="X147" i="45" s="1"/>
  <c r="X145" i="45"/>
  <c r="Y144" i="45"/>
  <c r="Y147" i="45" s="1"/>
  <c r="Y145" i="45"/>
  <c r="Z144" i="45"/>
  <c r="Z147" i="45" s="1"/>
  <c r="Z145" i="45"/>
  <c r="AA144" i="45"/>
  <c r="AA145" i="45"/>
  <c r="AB144" i="45"/>
  <c r="AB145" i="45"/>
  <c r="AB147" i="45" s="1"/>
  <c r="AC144" i="45"/>
  <c r="AC147" i="45" s="1"/>
  <c r="AC145" i="45"/>
  <c r="AD144" i="45"/>
  <c r="AD145" i="45"/>
  <c r="AE144" i="45"/>
  <c r="AE145" i="45"/>
  <c r="AE147" i="45" s="1"/>
  <c r="AF144" i="45"/>
  <c r="AF147" i="45" s="1"/>
  <c r="AF145" i="45"/>
  <c r="AG144" i="45"/>
  <c r="AG145" i="45"/>
  <c r="AH144" i="45"/>
  <c r="AH147" i="45" s="1"/>
  <c r="AH145" i="45"/>
  <c r="AI144" i="45"/>
  <c r="AI147" i="45" s="1"/>
  <c r="AI145" i="45"/>
  <c r="AJ144" i="45"/>
  <c r="AJ145" i="45"/>
  <c r="AJ147" i="45"/>
  <c r="AK144" i="45"/>
  <c r="AK147" i="45" s="1"/>
  <c r="AK145" i="45"/>
  <c r="AL144" i="45"/>
  <c r="AL147" i="45" s="1"/>
  <c r="AL145" i="45"/>
  <c r="AM144" i="45"/>
  <c r="AM145" i="45"/>
  <c r="AN144" i="45"/>
  <c r="AN145" i="45"/>
  <c r="AN147" i="45"/>
  <c r="AO144" i="45"/>
  <c r="AO145" i="45"/>
  <c r="AP144" i="45"/>
  <c r="AP147" i="45" s="1"/>
  <c r="AP145" i="45"/>
  <c r="G150" i="45"/>
  <c r="F150" i="45"/>
  <c r="E150" i="45"/>
  <c r="D150" i="45"/>
  <c r="C150" i="45"/>
  <c r="AP148" i="45"/>
  <c r="AO148" i="45"/>
  <c r="AN148" i="45"/>
  <c r="AM148" i="45"/>
  <c r="AL148" i="45"/>
  <c r="AK148" i="45"/>
  <c r="AJ148" i="45"/>
  <c r="AI148" i="45"/>
  <c r="AH148" i="45"/>
  <c r="AG148" i="45"/>
  <c r="AF148" i="45"/>
  <c r="AE148" i="45"/>
  <c r="AD148" i="45"/>
  <c r="AC148" i="45"/>
  <c r="AB148" i="45"/>
  <c r="AA148" i="45"/>
  <c r="Z148" i="45"/>
  <c r="Y148" i="45"/>
  <c r="X148" i="45"/>
  <c r="W148" i="45"/>
  <c r="V148" i="45"/>
  <c r="U148" i="45"/>
  <c r="T148" i="45"/>
  <c r="S148" i="45"/>
  <c r="R148" i="45"/>
  <c r="Q148" i="45"/>
  <c r="P148" i="45"/>
  <c r="O148" i="45"/>
  <c r="N148" i="45"/>
  <c r="M148" i="45"/>
  <c r="L148" i="45"/>
  <c r="K148" i="45"/>
  <c r="J148" i="45"/>
  <c r="A145" i="45"/>
  <c r="A134" i="45"/>
  <c r="A133" i="45"/>
  <c r="A132" i="45"/>
  <c r="A131" i="45"/>
  <c r="A130" i="45"/>
  <c r="A129" i="45"/>
  <c r="A128" i="45"/>
  <c r="A127" i="45"/>
  <c r="A126" i="45"/>
  <c r="A125" i="45"/>
  <c r="A124" i="45"/>
  <c r="A123" i="45"/>
  <c r="A122" i="45"/>
  <c r="A121" i="45"/>
  <c r="A120" i="45"/>
  <c r="A119" i="45"/>
  <c r="A118" i="45"/>
  <c r="A117" i="45"/>
  <c r="A116" i="45"/>
  <c r="A115" i="45"/>
  <c r="A114" i="45"/>
  <c r="A113" i="45"/>
  <c r="A112" i="45"/>
  <c r="A111" i="45"/>
  <c r="A110" i="45"/>
  <c r="A109" i="45"/>
  <c r="A108" i="45"/>
  <c r="A107" i="45"/>
  <c r="A106" i="45"/>
  <c r="A105" i="45"/>
  <c r="AO104" i="45"/>
  <c r="AN104" i="45"/>
  <c r="AM104" i="45"/>
  <c r="AL104" i="45"/>
  <c r="AK104" i="45"/>
  <c r="AJ104" i="45"/>
  <c r="AI104" i="45"/>
  <c r="AH104" i="45"/>
  <c r="AG104" i="45"/>
  <c r="AF104" i="45"/>
  <c r="AE104" i="45"/>
  <c r="AD104" i="45"/>
  <c r="AC104" i="45"/>
  <c r="AB104" i="45"/>
  <c r="AA104" i="45"/>
  <c r="Z104" i="45"/>
  <c r="Y104" i="45"/>
  <c r="X104" i="45"/>
  <c r="W104" i="45"/>
  <c r="V104" i="45"/>
  <c r="U104" i="45"/>
  <c r="T104" i="45"/>
  <c r="S104" i="45"/>
  <c r="R104" i="45"/>
  <c r="Q104" i="45"/>
  <c r="P104" i="45"/>
  <c r="O104" i="45"/>
  <c r="N104" i="45"/>
  <c r="M104" i="45"/>
  <c r="L104" i="45"/>
  <c r="K104" i="45"/>
  <c r="J104" i="45"/>
  <c r="I104" i="45"/>
  <c r="H104" i="45"/>
  <c r="G104" i="45"/>
  <c r="F104" i="45"/>
  <c r="E104" i="45"/>
  <c r="D104" i="45"/>
  <c r="C104" i="45"/>
  <c r="B104" i="45"/>
  <c r="F32" i="45"/>
  <c r="F33" i="45"/>
  <c r="F34" i="45"/>
  <c r="F35" i="45"/>
  <c r="F36" i="45"/>
  <c r="F37" i="45"/>
  <c r="F38" i="45"/>
  <c r="F39" i="45"/>
  <c r="F40" i="45"/>
  <c r="F41" i="45"/>
  <c r="F42" i="45"/>
  <c r="F43" i="45"/>
  <c r="F44" i="45"/>
  <c r="F45" i="45"/>
  <c r="F62" i="45" s="1"/>
  <c r="F46" i="45"/>
  <c r="F47" i="45"/>
  <c r="F48" i="45"/>
  <c r="F49" i="45"/>
  <c r="F50" i="45"/>
  <c r="F51" i="45"/>
  <c r="F52" i="45"/>
  <c r="F53" i="45"/>
  <c r="F54" i="45"/>
  <c r="F55" i="45"/>
  <c r="F56" i="45"/>
  <c r="F57" i="45"/>
  <c r="F58" i="45"/>
  <c r="F59" i="45"/>
  <c r="F60" i="45"/>
  <c r="F61" i="45"/>
  <c r="B8" i="45"/>
  <c r="F29" i="45"/>
  <c r="E29" i="45"/>
  <c r="C21" i="45"/>
  <c r="D21" i="45"/>
  <c r="E21" i="45"/>
  <c r="F21" i="45"/>
  <c r="G21" i="45"/>
  <c r="H20" i="45"/>
  <c r="H21" i="45"/>
  <c r="I20" i="45"/>
  <c r="I26" i="45" s="1"/>
  <c r="I21" i="45"/>
  <c r="J20" i="45"/>
  <c r="J26" i="45" s="1"/>
  <c r="J21" i="45"/>
  <c r="K20" i="45"/>
  <c r="K21" i="45"/>
  <c r="L20" i="45"/>
  <c r="L21" i="45"/>
  <c r="M20" i="45"/>
  <c r="M26" i="45" s="1"/>
  <c r="M21" i="45"/>
  <c r="N20" i="45"/>
  <c r="N21" i="45"/>
  <c r="O20" i="45"/>
  <c r="O21" i="45"/>
  <c r="P20" i="45"/>
  <c r="P21" i="45"/>
  <c r="Q20" i="45"/>
  <c r="Q21" i="45"/>
  <c r="R20" i="45"/>
  <c r="R26" i="45" s="1"/>
  <c r="R21" i="45"/>
  <c r="S20" i="45"/>
  <c r="S21" i="45"/>
  <c r="T20" i="45"/>
  <c r="T21" i="45"/>
  <c r="U20" i="45"/>
  <c r="U26" i="45" s="1"/>
  <c r="U21" i="45"/>
  <c r="V20" i="45"/>
  <c r="V21" i="45"/>
  <c r="W20" i="45"/>
  <c r="W21" i="45"/>
  <c r="X20" i="45"/>
  <c r="X21" i="45"/>
  <c r="Y20" i="45"/>
  <c r="Y26" i="45" s="1"/>
  <c r="Y21" i="45"/>
  <c r="Z20" i="45"/>
  <c r="Z21" i="45"/>
  <c r="AA20" i="45"/>
  <c r="AA21" i="45"/>
  <c r="AB20" i="45"/>
  <c r="AB21" i="45"/>
  <c r="AC20" i="45"/>
  <c r="AC21" i="45"/>
  <c r="AD20" i="45"/>
  <c r="AD26" i="45" s="1"/>
  <c r="AD21" i="45"/>
  <c r="AE20" i="45"/>
  <c r="AE26" i="45" s="1"/>
  <c r="AE21" i="45"/>
  <c r="AF20" i="45"/>
  <c r="AF21" i="45"/>
  <c r="AG20" i="45"/>
  <c r="AG26" i="45" s="1"/>
  <c r="AG21" i="45"/>
  <c r="AH20" i="45"/>
  <c r="AH26" i="45" s="1"/>
  <c r="AH21" i="45"/>
  <c r="AI20" i="45"/>
  <c r="AI21" i="45"/>
  <c r="AJ20" i="45"/>
  <c r="AJ21" i="45"/>
  <c r="AK20" i="45"/>
  <c r="AK26" i="45" s="1"/>
  <c r="AK21" i="45"/>
  <c r="AL20" i="45"/>
  <c r="AL21" i="45"/>
  <c r="AM20" i="45"/>
  <c r="AM21" i="45"/>
  <c r="AN20" i="45"/>
  <c r="AN26" i="45" s="1"/>
  <c r="AN21" i="45"/>
  <c r="AO20" i="45"/>
  <c r="AO26" i="45" s="1"/>
  <c r="AO21" i="45"/>
  <c r="AP20" i="45"/>
  <c r="AP26" i="45" s="1"/>
  <c r="AP21" i="45"/>
  <c r="AM26" i="45"/>
  <c r="AJ26" i="45"/>
  <c r="AB26" i="45"/>
  <c r="AA26" i="45"/>
  <c r="X26" i="45"/>
  <c r="W26" i="45"/>
  <c r="V26" i="45"/>
  <c r="T26" i="45"/>
  <c r="S26" i="45"/>
  <c r="P26" i="45"/>
  <c r="O26" i="45"/>
  <c r="L26" i="45"/>
  <c r="C13" i="45"/>
  <c r="A6" i="45"/>
  <c r="E14" i="41"/>
  <c r="E6" i="41"/>
  <c r="E100" i="44"/>
  <c r="C10" i="41"/>
  <c r="F92" i="44"/>
  <c r="F6" i="41" s="1"/>
  <c r="G92" i="44"/>
  <c r="G6" i="41" s="1"/>
  <c r="H92" i="44"/>
  <c r="H6" i="41" s="1"/>
  <c r="I92" i="44"/>
  <c r="I6" i="41" s="1"/>
  <c r="J92" i="44"/>
  <c r="J6" i="41" s="1"/>
  <c r="K92" i="44"/>
  <c r="K6" i="41" s="1"/>
  <c r="L92" i="44"/>
  <c r="L6" i="41" s="1"/>
  <c r="M92" i="44"/>
  <c r="M6" i="41" s="1"/>
  <c r="N92" i="44"/>
  <c r="N6" i="41" s="1"/>
  <c r="O92" i="44"/>
  <c r="O6" i="41" s="1"/>
  <c r="P92" i="44"/>
  <c r="P6" i="41" s="1"/>
  <c r="Q92" i="44"/>
  <c r="Q6" i="41" s="1"/>
  <c r="R92" i="44"/>
  <c r="R6" i="41" s="1"/>
  <c r="S92" i="44"/>
  <c r="S6" i="41" s="1"/>
  <c r="T92" i="44"/>
  <c r="T6" i="41" s="1"/>
  <c r="U92" i="44"/>
  <c r="U6" i="41" s="1"/>
  <c r="V92" i="44"/>
  <c r="V6" i="41" s="1"/>
  <c r="W92" i="44"/>
  <c r="W6" i="41" s="1"/>
  <c r="X92" i="44"/>
  <c r="X6" i="41" s="1"/>
  <c r="Y92" i="44"/>
  <c r="Y6" i="41" s="1"/>
  <c r="Z92" i="44"/>
  <c r="Z6" i="41" s="1"/>
  <c r="AA92" i="44"/>
  <c r="AA6" i="41" s="1"/>
  <c r="AB92" i="44"/>
  <c r="AB6" i="41" s="1"/>
  <c r="AC92" i="44"/>
  <c r="AC6" i="41" s="1"/>
  <c r="AD92" i="44"/>
  <c r="AD6" i="41" s="1"/>
  <c r="AE92" i="44"/>
  <c r="AE6" i="41" s="1"/>
  <c r="AF92" i="44"/>
  <c r="AF6" i="41" s="1"/>
  <c r="AG92" i="44"/>
  <c r="AG6" i="41" s="1"/>
  <c r="AH92" i="44"/>
  <c r="AH6" i="41" s="1"/>
  <c r="AI92" i="44"/>
  <c r="AI6" i="41" s="1"/>
  <c r="AJ92" i="44"/>
  <c r="AJ6" i="41" s="1"/>
  <c r="AK92" i="44"/>
  <c r="AK6" i="41" s="1"/>
  <c r="AL92" i="44"/>
  <c r="AL6" i="41" s="1"/>
  <c r="AM92" i="44"/>
  <c r="AM6" i="41" s="1"/>
  <c r="AN92" i="44"/>
  <c r="AN6" i="41" s="1"/>
  <c r="AO92" i="44"/>
  <c r="AO6" i="41" s="1"/>
  <c r="AP92" i="44"/>
  <c r="AP6" i="41" s="1"/>
  <c r="AQ92" i="44"/>
  <c r="AQ6" i="41" s="1"/>
  <c r="AR92" i="44"/>
  <c r="AR6" i="41" s="1"/>
  <c r="F100" i="44"/>
  <c r="G100" i="44"/>
  <c r="H100" i="44"/>
  <c r="I100" i="44"/>
  <c r="I220" i="44" s="1"/>
  <c r="J100" i="44"/>
  <c r="K100" i="44"/>
  <c r="L100" i="44"/>
  <c r="M100" i="44"/>
  <c r="N100" i="44"/>
  <c r="O100" i="44"/>
  <c r="P100" i="44"/>
  <c r="Q100" i="44"/>
  <c r="R100" i="44"/>
  <c r="S100" i="44"/>
  <c r="T100" i="44"/>
  <c r="U100" i="44"/>
  <c r="V100" i="44"/>
  <c r="W100" i="44"/>
  <c r="X100" i="44"/>
  <c r="Y100" i="44"/>
  <c r="Z100" i="44"/>
  <c r="AA100" i="44"/>
  <c r="AB100" i="44"/>
  <c r="AC100" i="44"/>
  <c r="AD100" i="44"/>
  <c r="AE100" i="44"/>
  <c r="AF100" i="44"/>
  <c r="AG100" i="44"/>
  <c r="AG220" i="44" s="1"/>
  <c r="AH100" i="44"/>
  <c r="AI100" i="44"/>
  <c r="AJ100" i="44"/>
  <c r="AK100" i="44"/>
  <c r="AL100" i="44"/>
  <c r="AM100" i="44"/>
  <c r="AN100" i="44"/>
  <c r="AO100" i="44"/>
  <c r="AO220" i="44" s="1"/>
  <c r="AP100" i="44"/>
  <c r="AQ100" i="44"/>
  <c r="AR100" i="44"/>
  <c r="F14" i="41"/>
  <c r="G14" i="41"/>
  <c r="H14" i="41"/>
  <c r="I14" i="41"/>
  <c r="J14" i="41"/>
  <c r="K14" i="41"/>
  <c r="L14" i="41"/>
  <c r="M14" i="41"/>
  <c r="N14" i="41"/>
  <c r="O14" i="41"/>
  <c r="P14" i="41"/>
  <c r="Q14" i="41"/>
  <c r="R14" i="41"/>
  <c r="S14" i="41"/>
  <c r="T14" i="41"/>
  <c r="U14" i="41"/>
  <c r="V14" i="41"/>
  <c r="W14" i="41"/>
  <c r="X14" i="41"/>
  <c r="Y14" i="41"/>
  <c r="Z14" i="41"/>
  <c r="AA14" i="41"/>
  <c r="AB14" i="41"/>
  <c r="AC14" i="41"/>
  <c r="AD14" i="41"/>
  <c r="AE14" i="41"/>
  <c r="AF14" i="41"/>
  <c r="AG14" i="41"/>
  <c r="AH14" i="41"/>
  <c r="AI14" i="41"/>
  <c r="AJ14" i="41"/>
  <c r="AK14" i="41"/>
  <c r="AL14" i="41"/>
  <c r="AM14" i="41"/>
  <c r="AN14" i="41"/>
  <c r="AO14" i="41"/>
  <c r="AP14" i="41"/>
  <c r="AQ14" i="41"/>
  <c r="AR14" i="41"/>
  <c r="J11" i="41"/>
  <c r="K11" i="41"/>
  <c r="L11" i="41"/>
  <c r="M11" i="41"/>
  <c r="N11" i="41"/>
  <c r="O11" i="41"/>
  <c r="P11" i="41"/>
  <c r="Q11" i="41"/>
  <c r="R11" i="41"/>
  <c r="S11" i="41"/>
  <c r="T11" i="41"/>
  <c r="U11" i="41"/>
  <c r="V11" i="41"/>
  <c r="W11" i="41"/>
  <c r="X11" i="41"/>
  <c r="Y11" i="41"/>
  <c r="Z11" i="41"/>
  <c r="AA11" i="41"/>
  <c r="AB11" i="41"/>
  <c r="AC11" i="41"/>
  <c r="AD11" i="41"/>
  <c r="AE11" i="41"/>
  <c r="AF11" i="41"/>
  <c r="AG11" i="41"/>
  <c r="AH11" i="41"/>
  <c r="AI11" i="41"/>
  <c r="AJ11" i="41"/>
  <c r="AK11" i="41"/>
  <c r="AL11" i="41"/>
  <c r="AM11" i="41"/>
  <c r="AN11" i="41"/>
  <c r="AO11" i="41"/>
  <c r="AP11" i="41"/>
  <c r="AQ11" i="41"/>
  <c r="AR11" i="41"/>
  <c r="F16" i="41"/>
  <c r="G16" i="41"/>
  <c r="H16" i="41"/>
  <c r="I16" i="41"/>
  <c r="J16" i="41"/>
  <c r="K16" i="41"/>
  <c r="L16" i="41"/>
  <c r="M16" i="41"/>
  <c r="N16" i="41"/>
  <c r="O16" i="41"/>
  <c r="P16" i="41"/>
  <c r="Q16" i="41"/>
  <c r="R16" i="41"/>
  <c r="S16" i="41"/>
  <c r="T16" i="41"/>
  <c r="U16" i="41"/>
  <c r="V16" i="41"/>
  <c r="W16" i="41"/>
  <c r="X16" i="41"/>
  <c r="Y16" i="41"/>
  <c r="Z16" i="41"/>
  <c r="AA16" i="41"/>
  <c r="AB16" i="41"/>
  <c r="AC16" i="41"/>
  <c r="AD16" i="41"/>
  <c r="AE16" i="41"/>
  <c r="AF16" i="41"/>
  <c r="AG16" i="41"/>
  <c r="AH16" i="41"/>
  <c r="AI16" i="41"/>
  <c r="AJ16" i="41"/>
  <c r="AK16" i="41"/>
  <c r="AL16" i="41"/>
  <c r="AM16" i="41"/>
  <c r="AN16" i="41"/>
  <c r="AO16" i="41"/>
  <c r="AP16" i="41"/>
  <c r="AQ16" i="41"/>
  <c r="AR16" i="41"/>
  <c r="F15" i="41"/>
  <c r="G15" i="41"/>
  <c r="H15" i="41"/>
  <c r="I15" i="41"/>
  <c r="J15" i="41"/>
  <c r="K15" i="41"/>
  <c r="L15" i="41"/>
  <c r="M15" i="41"/>
  <c r="N15" i="41"/>
  <c r="O15" i="41"/>
  <c r="P15" i="41"/>
  <c r="Q15" i="41"/>
  <c r="R15" i="41"/>
  <c r="S15" i="41"/>
  <c r="T15" i="41"/>
  <c r="U15" i="41"/>
  <c r="V15" i="41"/>
  <c r="W15" i="41"/>
  <c r="X15" i="41"/>
  <c r="Y15" i="41"/>
  <c r="Z15" i="41"/>
  <c r="AA15" i="41"/>
  <c r="AB15" i="41"/>
  <c r="AC15" i="41"/>
  <c r="AD15" i="41"/>
  <c r="AD17" i="41" s="1"/>
  <c r="AE15" i="41"/>
  <c r="AF15" i="41"/>
  <c r="AG15" i="41"/>
  <c r="AH15" i="41"/>
  <c r="AI15" i="41"/>
  <c r="AJ15" i="41"/>
  <c r="AK15" i="41"/>
  <c r="AL15" i="41"/>
  <c r="AM15" i="41"/>
  <c r="AN15" i="41"/>
  <c r="AO15" i="41"/>
  <c r="AP15" i="41"/>
  <c r="AQ15" i="41"/>
  <c r="AR15" i="41"/>
  <c r="F8" i="15"/>
  <c r="F7" i="15"/>
  <c r="F47" i="15"/>
  <c r="J18" i="28"/>
  <c r="F16" i="15"/>
  <c r="C7" i="15"/>
  <c r="C8" i="15"/>
  <c r="G18" i="28"/>
  <c r="C15" i="15" s="1"/>
  <c r="C16" i="15"/>
  <c r="G25" i="28"/>
  <c r="C19" i="15" s="1"/>
  <c r="G33" i="28"/>
  <c r="C20" i="15" s="1"/>
  <c r="G39" i="28"/>
  <c r="G38" i="28" s="1"/>
  <c r="C43" i="15"/>
  <c r="C45" i="15" s="1"/>
  <c r="C30" i="15"/>
  <c r="C29" i="15"/>
  <c r="C28" i="15"/>
  <c r="C24" i="15"/>
  <c r="C38" i="15"/>
  <c r="L37" i="28"/>
  <c r="H43" i="15"/>
  <c r="H45" i="15" s="1"/>
  <c r="L35" i="28"/>
  <c r="L36" i="28"/>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F8" i="30"/>
  <c r="F9" i="30"/>
  <c r="F10" i="30"/>
  <c r="F11" i="30"/>
  <c r="F12" i="30"/>
  <c r="F13" i="30"/>
  <c r="F14" i="30"/>
  <c r="F15" i="30"/>
  <c r="F16" i="30"/>
  <c r="F17" i="30"/>
  <c r="F18" i="30"/>
  <c r="F19" i="30"/>
  <c r="F20" i="30"/>
  <c r="F21" i="30"/>
  <c r="F22" i="30"/>
  <c r="F23" i="30"/>
  <c r="F24" i="30"/>
  <c r="F25" i="30"/>
  <c r="F26" i="30"/>
  <c r="F27" i="30"/>
  <c r="F28" i="30"/>
  <c r="F29" i="30"/>
  <c r="F30" i="30"/>
  <c r="F31" i="30"/>
  <c r="F32" i="30"/>
  <c r="F33" i="30"/>
  <c r="F34" i="30"/>
  <c r="F35" i="30"/>
  <c r="F36" i="30"/>
  <c r="F37" i="30"/>
  <c r="F38" i="30"/>
  <c r="F39" i="30"/>
  <c r="F40" i="30"/>
  <c r="F41" i="30"/>
  <c r="F42" i="30"/>
  <c r="F43" i="30"/>
  <c r="F44" i="30"/>
  <c r="F45" i="30"/>
  <c r="F46" i="30"/>
  <c r="F47" i="30"/>
  <c r="F48" i="30"/>
  <c r="F49" i="30"/>
  <c r="F50" i="30"/>
  <c r="F51" i="30"/>
  <c r="I51" i="30"/>
  <c r="J8" i="30"/>
  <c r="J9" i="30"/>
  <c r="J10" i="30"/>
  <c r="J11" i="30"/>
  <c r="J12" i="30"/>
  <c r="J13" i="30"/>
  <c r="J14" i="30"/>
  <c r="J15" i="30"/>
  <c r="J16" i="30"/>
  <c r="J17" i="30"/>
  <c r="J18" i="30"/>
  <c r="J19" i="30"/>
  <c r="J20" i="30"/>
  <c r="J21" i="30"/>
  <c r="J22" i="30"/>
  <c r="J23" i="30"/>
  <c r="J24" i="30"/>
  <c r="J25" i="30"/>
  <c r="J26" i="30"/>
  <c r="J27" i="30"/>
  <c r="J28" i="30"/>
  <c r="J29" i="30"/>
  <c r="J30" i="30"/>
  <c r="J31" i="30"/>
  <c r="J32" i="30"/>
  <c r="J33" i="30"/>
  <c r="J34" i="30"/>
  <c r="J35" i="30"/>
  <c r="J36" i="30"/>
  <c r="J37" i="30"/>
  <c r="J38" i="30"/>
  <c r="J39" i="30"/>
  <c r="J40" i="30"/>
  <c r="J41" i="30"/>
  <c r="J42" i="30"/>
  <c r="J43" i="30"/>
  <c r="J44" i="30"/>
  <c r="J45" i="30"/>
  <c r="J46" i="30"/>
  <c r="J47" i="30"/>
  <c r="J48" i="30"/>
  <c r="J49" i="30"/>
  <c r="J50" i="30"/>
  <c r="J51" i="30"/>
  <c r="K51" i="30"/>
  <c r="L8" i="30"/>
  <c r="L9" i="30"/>
  <c r="L10" i="30"/>
  <c r="L11" i="30"/>
  <c r="L12" i="30"/>
  <c r="L13" i="30"/>
  <c r="L14" i="30"/>
  <c r="L15" i="30"/>
  <c r="L16" i="30"/>
  <c r="L17" i="30"/>
  <c r="L18" i="30"/>
  <c r="L19" i="30"/>
  <c r="L20" i="30"/>
  <c r="L21" i="30"/>
  <c r="L22" i="30"/>
  <c r="L23" i="30"/>
  <c r="L24" i="30"/>
  <c r="L25" i="30"/>
  <c r="L26" i="30"/>
  <c r="L27" i="30"/>
  <c r="L28" i="30"/>
  <c r="L29" i="30"/>
  <c r="L30" i="30"/>
  <c r="L31" i="30"/>
  <c r="L32" i="30"/>
  <c r="L33" i="30"/>
  <c r="L34" i="30"/>
  <c r="L35" i="30"/>
  <c r="L36" i="30"/>
  <c r="L37" i="30"/>
  <c r="L38" i="30"/>
  <c r="L39" i="30"/>
  <c r="L40" i="30"/>
  <c r="L41" i="30"/>
  <c r="L42" i="30"/>
  <c r="L43" i="30"/>
  <c r="L44" i="30"/>
  <c r="L45" i="30"/>
  <c r="L46" i="30"/>
  <c r="L47" i="30"/>
  <c r="L48" i="30"/>
  <c r="L49" i="30"/>
  <c r="L50" i="30"/>
  <c r="L51" i="30"/>
  <c r="M51" i="30"/>
  <c r="I9" i="28"/>
  <c r="E6" i="15" s="1"/>
  <c r="L9" i="28"/>
  <c r="H6" i="15" s="1"/>
  <c r="L26" i="28"/>
  <c r="L27" i="28"/>
  <c r="L28" i="28"/>
  <c r="L29" i="28"/>
  <c r="L30" i="28"/>
  <c r="L31" i="28"/>
  <c r="L32" i="28"/>
  <c r="L34" i="28"/>
  <c r="L40" i="28"/>
  <c r="L41" i="28"/>
  <c r="L42" i="28"/>
  <c r="H30" i="15"/>
  <c r="L49" i="28"/>
  <c r="L51" i="28"/>
  <c r="L53" i="28"/>
  <c r="L45" i="28"/>
  <c r="L47" i="28"/>
  <c r="L55" i="28"/>
  <c r="H29" i="15" s="1"/>
  <c r="G62" i="28"/>
  <c r="C34" i="15" s="1"/>
  <c r="C35" i="15"/>
  <c r="H62" i="28"/>
  <c r="D34" i="15" s="1"/>
  <c r="D35" i="15"/>
  <c r="J59" i="28"/>
  <c r="F33" i="15" s="1"/>
  <c r="J62" i="28"/>
  <c r="F35" i="15"/>
  <c r="K59" i="28"/>
  <c r="G33" i="15" s="1"/>
  <c r="K62" i="28"/>
  <c r="G34" i="15" s="1"/>
  <c r="G35" i="15"/>
  <c r="H38" i="15"/>
  <c r="H41" i="15" s="1"/>
  <c r="E39" i="15"/>
  <c r="H39" i="15"/>
  <c r="I80" i="28"/>
  <c r="E47" i="15" s="1"/>
  <c r="I81" i="28"/>
  <c r="E48" i="15" s="1"/>
  <c r="L81" i="28"/>
  <c r="H48" i="15" s="1"/>
  <c r="I85" i="28"/>
  <c r="L85" i="28"/>
  <c r="F12" i="15"/>
  <c r="F13" i="15" s="1"/>
  <c r="G12" i="15"/>
  <c r="G13" i="15" s="1"/>
  <c r="F212" i="44"/>
  <c r="I212" i="44"/>
  <c r="J212" i="44"/>
  <c r="K212" i="44"/>
  <c r="L212" i="44"/>
  <c r="N212" i="44"/>
  <c r="O212" i="44"/>
  <c r="Q212" i="44"/>
  <c r="R212" i="44"/>
  <c r="S212" i="44"/>
  <c r="T212" i="44"/>
  <c r="U212" i="44"/>
  <c r="V212" i="44"/>
  <c r="Y212" i="44"/>
  <c r="Z212" i="44"/>
  <c r="AA212" i="44"/>
  <c r="AB212" i="44"/>
  <c r="AC212" i="44"/>
  <c r="AC203" i="44"/>
  <c r="AC202" i="44"/>
  <c r="AD212" i="44"/>
  <c r="AD203" i="44"/>
  <c r="AD202" i="44"/>
  <c r="AE203" i="44"/>
  <c r="AE202" i="44"/>
  <c r="AF203" i="44"/>
  <c r="AF202" i="44"/>
  <c r="AG212" i="44"/>
  <c r="AG203" i="44"/>
  <c r="AG202" i="44"/>
  <c r="AH212" i="44"/>
  <c r="AH203" i="44"/>
  <c r="AH202" i="44"/>
  <c r="AI212" i="44"/>
  <c r="AI203" i="44"/>
  <c r="AI202" i="44"/>
  <c r="AJ212" i="44"/>
  <c r="AJ203" i="44"/>
  <c r="AJ202" i="44"/>
  <c r="AK212" i="44"/>
  <c r="AK203" i="44"/>
  <c r="AK202" i="44"/>
  <c r="AL203" i="44"/>
  <c r="AL202" i="44"/>
  <c r="AM203" i="44"/>
  <c r="AM202" i="44"/>
  <c r="E22" i="44"/>
  <c r="E23" i="44"/>
  <c r="E28" i="44" s="1"/>
  <c r="E101" i="44"/>
  <c r="E106" i="44" s="1"/>
  <c r="E226" i="44" s="1"/>
  <c r="F22" i="44"/>
  <c r="F23" i="44"/>
  <c r="F28" i="44" s="1"/>
  <c r="F101" i="44"/>
  <c r="F106" i="44" s="1"/>
  <c r="G22" i="44"/>
  <c r="G23" i="44"/>
  <c r="G28" i="44" s="1"/>
  <c r="G101" i="44"/>
  <c r="G106" i="44" s="1"/>
  <c r="H22" i="44"/>
  <c r="H23" i="44"/>
  <c r="H28" i="44" s="1"/>
  <c r="H101" i="44"/>
  <c r="H106" i="44" s="1"/>
  <c r="I22" i="44"/>
  <c r="I23" i="44"/>
  <c r="I28" i="44" s="1"/>
  <c r="I101" i="44"/>
  <c r="I106" i="44" s="1"/>
  <c r="J22" i="44"/>
  <c r="J23" i="44"/>
  <c r="J28" i="44" s="1"/>
  <c r="J101" i="44"/>
  <c r="J106" i="44"/>
  <c r="K22" i="44"/>
  <c r="K23" i="44"/>
  <c r="K28" i="44" s="1"/>
  <c r="K34" i="44" s="1"/>
  <c r="K36" i="44" s="1"/>
  <c r="K41" i="44" s="1"/>
  <c r="K101" i="44"/>
  <c r="K106" i="44" s="1"/>
  <c r="L22" i="44"/>
  <c r="L23" i="44"/>
  <c r="L28" i="44" s="1"/>
  <c r="L34" i="44" s="1"/>
  <c r="L101" i="44"/>
  <c r="M22" i="44"/>
  <c r="M23" i="44"/>
  <c r="M28" i="44" s="1"/>
  <c r="M226" i="44" s="1"/>
  <c r="M101" i="44"/>
  <c r="M106" i="44"/>
  <c r="N22" i="44"/>
  <c r="N23" i="44"/>
  <c r="N28" i="44" s="1"/>
  <c r="N34" i="44" s="1"/>
  <c r="N101" i="44"/>
  <c r="N106" i="44"/>
  <c r="N128" i="44" s="1"/>
  <c r="N7" i="41" s="1"/>
  <c r="O22" i="44"/>
  <c r="O23" i="44"/>
  <c r="O28" i="44" s="1"/>
  <c r="O101" i="44"/>
  <c r="O106" i="44" s="1"/>
  <c r="P22" i="44"/>
  <c r="P220" i="44" s="1"/>
  <c r="P23" i="44"/>
  <c r="P28" i="44" s="1"/>
  <c r="P101" i="44"/>
  <c r="P106" i="44" s="1"/>
  <c r="Q22" i="44"/>
  <c r="Q23" i="44"/>
  <c r="Q28" i="44" s="1"/>
  <c r="Q101" i="44"/>
  <c r="Q106" i="44" s="1"/>
  <c r="R22" i="44"/>
  <c r="R220" i="44" s="1"/>
  <c r="R23" i="44"/>
  <c r="R28" i="44" s="1"/>
  <c r="R101" i="44"/>
  <c r="R106" i="44" s="1"/>
  <c r="R226" i="44" s="1"/>
  <c r="S22" i="44"/>
  <c r="S23" i="44"/>
  <c r="S28" i="44"/>
  <c r="S101" i="44"/>
  <c r="S106" i="44" s="1"/>
  <c r="T22" i="44"/>
  <c r="T23" i="44"/>
  <c r="T28" i="44" s="1"/>
  <c r="T226" i="44" s="1"/>
  <c r="T101" i="44"/>
  <c r="T106" i="44" s="1"/>
  <c r="T128" i="44" s="1"/>
  <c r="T7" i="41" s="1"/>
  <c r="U22" i="44"/>
  <c r="U23" i="44"/>
  <c r="U28" i="44" s="1"/>
  <c r="U101" i="44"/>
  <c r="U106" i="44" s="1"/>
  <c r="V22" i="44"/>
  <c r="V23" i="44"/>
  <c r="V28" i="44" s="1"/>
  <c r="V101" i="44"/>
  <c r="V106" i="44" s="1"/>
  <c r="V128" i="44" s="1"/>
  <c r="V7" i="41" s="1"/>
  <c r="W22" i="44"/>
  <c r="W23" i="44"/>
  <c r="W28" i="44"/>
  <c r="W101" i="44"/>
  <c r="W106" i="44" s="1"/>
  <c r="X22" i="44"/>
  <c r="X23" i="44"/>
  <c r="X28" i="44" s="1"/>
  <c r="X101" i="44"/>
  <c r="X106" i="44" s="1"/>
  <c r="Y22" i="44"/>
  <c r="Y23" i="44"/>
  <c r="Y101" i="44"/>
  <c r="Y106" i="44" s="1"/>
  <c r="Z22" i="44"/>
  <c r="Z220" i="44" s="1"/>
  <c r="Z23" i="44"/>
  <c r="Z28" i="44" s="1"/>
  <c r="Z101" i="44"/>
  <c r="Z106" i="44" s="1"/>
  <c r="AA22" i="44"/>
  <c r="AA23" i="44"/>
  <c r="AA28" i="44" s="1"/>
  <c r="AA226" i="44" s="1"/>
  <c r="AA101" i="44"/>
  <c r="AA106" i="44" s="1"/>
  <c r="AB22" i="44"/>
  <c r="AB23" i="44"/>
  <c r="AB28" i="44" s="1"/>
  <c r="AB101" i="44"/>
  <c r="AB106" i="44" s="1"/>
  <c r="AC22" i="44"/>
  <c r="AC23" i="44"/>
  <c r="AC28" i="44"/>
  <c r="AC101" i="44"/>
  <c r="AC106" i="44" s="1"/>
  <c r="AC226" i="44" s="1"/>
  <c r="AD22" i="44"/>
  <c r="AD23" i="44"/>
  <c r="AD28" i="44" s="1"/>
  <c r="AD101" i="44"/>
  <c r="AD106" i="44" s="1"/>
  <c r="AD128" i="44" s="1"/>
  <c r="AE22" i="44"/>
  <c r="AE23" i="44"/>
  <c r="AE28" i="44" s="1"/>
  <c r="AE101" i="44"/>
  <c r="AE106" i="44" s="1"/>
  <c r="AE128" i="44" s="1"/>
  <c r="AF22" i="44"/>
  <c r="AF220" i="44" s="1"/>
  <c r="AF23" i="44"/>
  <c r="AF28" i="44" s="1"/>
  <c r="AF101" i="44"/>
  <c r="AF106" i="44" s="1"/>
  <c r="AG22" i="44"/>
  <c r="AG23" i="44"/>
  <c r="AG101" i="44"/>
  <c r="AG106" i="44" s="1"/>
  <c r="AH22" i="44"/>
  <c r="AH23" i="44"/>
  <c r="AH28" i="44" s="1"/>
  <c r="AH34" i="44" s="1"/>
  <c r="AH36" i="44" s="1"/>
  <c r="AH101" i="44"/>
  <c r="AH106" i="44" s="1"/>
  <c r="AI22" i="44"/>
  <c r="AI220" i="44" s="1"/>
  <c r="AI23" i="44"/>
  <c r="AI28" i="44" s="1"/>
  <c r="AI101" i="44"/>
  <c r="AI106" i="44" s="1"/>
  <c r="AJ22" i="44"/>
  <c r="AJ23" i="44"/>
  <c r="AJ28" i="44" s="1"/>
  <c r="AJ101" i="44"/>
  <c r="AK22" i="44"/>
  <c r="AK23" i="44"/>
  <c r="AK28" i="44" s="1"/>
  <c r="AK101" i="44"/>
  <c r="AK106" i="44"/>
  <c r="AL22" i="44"/>
  <c r="AL23" i="44"/>
  <c r="AL28" i="44" s="1"/>
  <c r="AL101" i="44"/>
  <c r="AL106" i="44" s="1"/>
  <c r="AM22" i="44"/>
  <c r="AM220" i="44" s="1"/>
  <c r="AM23" i="44"/>
  <c r="AM28" i="44" s="1"/>
  <c r="AM226" i="44" s="1"/>
  <c r="AM101" i="44"/>
  <c r="AM106" i="44" s="1"/>
  <c r="E15" i="41"/>
  <c r="E16" i="41"/>
  <c r="E152" i="44"/>
  <c r="E151" i="44"/>
  <c r="E162" i="44"/>
  <c r="F152" i="44"/>
  <c r="F151" i="44"/>
  <c r="G152" i="44"/>
  <c r="G151" i="44"/>
  <c r="H152" i="44"/>
  <c r="H151" i="44"/>
  <c r="I152" i="44"/>
  <c r="I151" i="44"/>
  <c r="J144" i="44"/>
  <c r="J148" i="44" s="1"/>
  <c r="J152" i="44"/>
  <c r="J151" i="44"/>
  <c r="AN101" i="44"/>
  <c r="AN106" i="44" s="1"/>
  <c r="AN128" i="44" s="1"/>
  <c r="AO101" i="44"/>
  <c r="AO106" i="44" s="1"/>
  <c r="AP101" i="44"/>
  <c r="AP106" i="44" s="1"/>
  <c r="AP226" i="44" s="1"/>
  <c r="AQ101" i="44"/>
  <c r="AQ106" i="44" s="1"/>
  <c r="AR101" i="44"/>
  <c r="G86" i="28"/>
  <c r="C6" i="15"/>
  <c r="C39" i="15"/>
  <c r="C47" i="15"/>
  <c r="C48" i="15"/>
  <c r="J25" i="28"/>
  <c r="F19" i="15" s="1"/>
  <c r="F6" i="15"/>
  <c r="F43" i="15"/>
  <c r="F45" i="15" s="1"/>
  <c r="F38" i="15"/>
  <c r="F39" i="15"/>
  <c r="F30" i="15"/>
  <c r="F29" i="15"/>
  <c r="F28" i="15"/>
  <c r="F24" i="15"/>
  <c r="J33" i="28"/>
  <c r="F20" i="15" s="1"/>
  <c r="J39" i="28"/>
  <c r="J38" i="28" s="1"/>
  <c r="J43" i="28" s="1"/>
  <c r="F48" i="15"/>
  <c r="D47" i="28"/>
  <c r="D45" i="28"/>
  <c r="C47" i="28"/>
  <c r="C45" i="28"/>
  <c r="AN23" i="44"/>
  <c r="AN28" i="44" s="1"/>
  <c r="AN22" i="44"/>
  <c r="AO23" i="44"/>
  <c r="AO28" i="44" s="1"/>
  <c r="AO22" i="44"/>
  <c r="AO212" i="44"/>
  <c r="D43" i="15"/>
  <c r="D45" i="15" s="1"/>
  <c r="D38" i="15"/>
  <c r="D39" i="15"/>
  <c r="D30" i="15"/>
  <c r="D29" i="15"/>
  <c r="D24" i="15"/>
  <c r="D16" i="15"/>
  <c r="H25" i="28"/>
  <c r="H33" i="28"/>
  <c r="D20" i="15" s="1"/>
  <c r="H39" i="28"/>
  <c r="H38" i="28" s="1"/>
  <c r="D21" i="15" s="1"/>
  <c r="D6" i="15"/>
  <c r="D7" i="15"/>
  <c r="D8" i="15"/>
  <c r="D47" i="15"/>
  <c r="D48" i="15"/>
  <c r="G43" i="15"/>
  <c r="G45" i="15" s="1"/>
  <c r="G38" i="15"/>
  <c r="G39" i="15"/>
  <c r="G30" i="15"/>
  <c r="G29" i="15"/>
  <c r="G28" i="15"/>
  <c r="G24" i="15"/>
  <c r="K25" i="28"/>
  <c r="G19" i="15" s="1"/>
  <c r="K33" i="28"/>
  <c r="G20" i="15" s="1"/>
  <c r="K39" i="28"/>
  <c r="K38" i="28" s="1"/>
  <c r="G21" i="15" s="1"/>
  <c r="G6" i="15"/>
  <c r="G7" i="15"/>
  <c r="G8" i="15"/>
  <c r="G47" i="15"/>
  <c r="G48" i="15"/>
  <c r="E55" i="44"/>
  <c r="C10" i="45" s="1"/>
  <c r="E203" i="44"/>
  <c r="D203" i="44" s="1"/>
  <c r="E202" i="44"/>
  <c r="D202" i="44" s="1"/>
  <c r="F203" i="44"/>
  <c r="F202" i="44"/>
  <c r="G203" i="44"/>
  <c r="G202" i="44"/>
  <c r="H203" i="44"/>
  <c r="H202" i="44"/>
  <c r="I203" i="44"/>
  <c r="I202" i="44"/>
  <c r="J203" i="44"/>
  <c r="J202" i="44"/>
  <c r="K203" i="44"/>
  <c r="K202" i="44"/>
  <c r="L203" i="44"/>
  <c r="L202" i="44"/>
  <c r="M203" i="44"/>
  <c r="M202" i="44"/>
  <c r="N203" i="44"/>
  <c r="N202" i="44"/>
  <c r="O203" i="44"/>
  <c r="O202" i="44"/>
  <c r="P203" i="44"/>
  <c r="P202" i="44"/>
  <c r="Q203" i="44"/>
  <c r="Q202" i="44"/>
  <c r="R203" i="44"/>
  <c r="R202" i="44"/>
  <c r="S203" i="44"/>
  <c r="S202" i="44"/>
  <c r="T203" i="44"/>
  <c r="T202" i="44"/>
  <c r="U203" i="44"/>
  <c r="U202" i="44"/>
  <c r="V203" i="44"/>
  <c r="V202" i="44"/>
  <c r="W203" i="44"/>
  <c r="W202" i="44"/>
  <c r="X203" i="44"/>
  <c r="X202" i="44"/>
  <c r="E50" i="44"/>
  <c r="E54" i="44"/>
  <c r="C9" i="45" s="1"/>
  <c r="Y203" i="44"/>
  <c r="Y202" i="44"/>
  <c r="Z203" i="44"/>
  <c r="Z202" i="44"/>
  <c r="AA203" i="44"/>
  <c r="AA202" i="44"/>
  <c r="AB203" i="44"/>
  <c r="AB202" i="44"/>
  <c r="AN203" i="44"/>
  <c r="AN202" i="44"/>
  <c r="AO203" i="44"/>
  <c r="AO202" i="44"/>
  <c r="AP212" i="44"/>
  <c r="AP203" i="44"/>
  <c r="AP202" i="44"/>
  <c r="AP22" i="44"/>
  <c r="AP23" i="44"/>
  <c r="AP28" i="44" s="1"/>
  <c r="AQ212" i="44"/>
  <c r="AQ203" i="44"/>
  <c r="AQ202" i="44"/>
  <c r="AQ22" i="44"/>
  <c r="AQ23" i="44"/>
  <c r="AR212" i="44"/>
  <c r="AR203" i="44"/>
  <c r="AR202" i="44"/>
  <c r="AR22" i="44"/>
  <c r="AR23" i="44"/>
  <c r="AR28" i="44"/>
  <c r="E204" i="44"/>
  <c r="E251"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E252"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53" i="44"/>
  <c r="F253" i="44"/>
  <c r="G253" i="44"/>
  <c r="H253" i="44"/>
  <c r="I253" i="44"/>
  <c r="J253" i="44"/>
  <c r="K253" i="44"/>
  <c r="L253" i="44"/>
  <c r="M253" i="44"/>
  <c r="N253" i="44"/>
  <c r="O253" i="44"/>
  <c r="P253" i="44"/>
  <c r="Q253" i="44"/>
  <c r="R253" i="44"/>
  <c r="S253" i="44"/>
  <c r="T253" i="44"/>
  <c r="U253" i="44"/>
  <c r="V253" i="44"/>
  <c r="W253" i="44"/>
  <c r="X253" i="44"/>
  <c r="Y253" i="44"/>
  <c r="Z253" i="44"/>
  <c r="AA253" i="44"/>
  <c r="AB253" i="44"/>
  <c r="AC253" i="44"/>
  <c r="AD253" i="44"/>
  <c r="AE253" i="44"/>
  <c r="AF253" i="44"/>
  <c r="AG253" i="44"/>
  <c r="AH253" i="44"/>
  <c r="AI253" i="44"/>
  <c r="AJ253" i="44"/>
  <c r="AK253" i="44"/>
  <c r="AL253" i="44"/>
  <c r="AM253" i="44"/>
  <c r="AN253" i="44"/>
  <c r="AO253" i="44"/>
  <c r="AP253" i="44"/>
  <c r="AQ253" i="44"/>
  <c r="AR253" i="44"/>
  <c r="E40" i="44"/>
  <c r="E134" i="44"/>
  <c r="F40" i="44"/>
  <c r="F134" i="44"/>
  <c r="G40" i="44"/>
  <c r="G134" i="44"/>
  <c r="G254" i="44" s="1"/>
  <c r="H40" i="44"/>
  <c r="H134" i="44"/>
  <c r="I40" i="44"/>
  <c r="I134" i="44"/>
  <c r="J40" i="44"/>
  <c r="J134" i="44"/>
  <c r="K40" i="44"/>
  <c r="K134" i="44"/>
  <c r="L40" i="44"/>
  <c r="L254" i="44" s="1"/>
  <c r="L134" i="44"/>
  <c r="M40" i="44"/>
  <c r="M134" i="44"/>
  <c r="M254" i="44" s="1"/>
  <c r="N40" i="44"/>
  <c r="N134" i="44"/>
  <c r="O40" i="44"/>
  <c r="O134" i="44"/>
  <c r="P40" i="44"/>
  <c r="P134" i="44"/>
  <c r="Q40" i="44"/>
  <c r="Q134" i="44"/>
  <c r="R40" i="44"/>
  <c r="R134" i="44"/>
  <c r="S40" i="44"/>
  <c r="S134" i="44"/>
  <c r="T40" i="44"/>
  <c r="T134" i="44"/>
  <c r="U40" i="44"/>
  <c r="U254" i="44" s="1"/>
  <c r="U134" i="44"/>
  <c r="V40" i="44"/>
  <c r="V134" i="44"/>
  <c r="W40" i="44"/>
  <c r="W134" i="44"/>
  <c r="X40" i="44"/>
  <c r="X134" i="44"/>
  <c r="Y40" i="44"/>
  <c r="Y134" i="44"/>
  <c r="Z40" i="44"/>
  <c r="Z134" i="44"/>
  <c r="AA40" i="44"/>
  <c r="AA134" i="44"/>
  <c r="AB40" i="44"/>
  <c r="AB134" i="44"/>
  <c r="AB254" i="44"/>
  <c r="AC40" i="44"/>
  <c r="AC134" i="44"/>
  <c r="AD40" i="44"/>
  <c r="AD134" i="44"/>
  <c r="AE40" i="44"/>
  <c r="AE134" i="44"/>
  <c r="AE254" i="44" s="1"/>
  <c r="AF40" i="44"/>
  <c r="AF134" i="44"/>
  <c r="AG40" i="44"/>
  <c r="AG134" i="44"/>
  <c r="AH40" i="44"/>
  <c r="AH134" i="44"/>
  <c r="AH254" i="44" s="1"/>
  <c r="AI40" i="44"/>
  <c r="AI134" i="44"/>
  <c r="AJ40" i="44"/>
  <c r="AJ134" i="44"/>
  <c r="AK40" i="44"/>
  <c r="AK134" i="44"/>
  <c r="AL40" i="44"/>
  <c r="AL134" i="44"/>
  <c r="AL254" i="44" s="1"/>
  <c r="AM40" i="44"/>
  <c r="AM134" i="44"/>
  <c r="AN40" i="44"/>
  <c r="AN134" i="44"/>
  <c r="AO40" i="44"/>
  <c r="AO134" i="44"/>
  <c r="AP40" i="44"/>
  <c r="AP134" i="44"/>
  <c r="AQ40" i="44"/>
  <c r="AQ134" i="44"/>
  <c r="AR40" i="44"/>
  <c r="AR134" i="44"/>
  <c r="L36" i="44"/>
  <c r="N36" i="44"/>
  <c r="N41" i="44" s="1"/>
  <c r="T130" i="44"/>
  <c r="E213" i="44"/>
  <c r="F213" i="44"/>
  <c r="G213" i="44"/>
  <c r="H213" i="44"/>
  <c r="I213" i="44"/>
  <c r="J213" i="44"/>
  <c r="K213" i="44"/>
  <c r="L213" i="44"/>
  <c r="M213" i="44"/>
  <c r="N213" i="44"/>
  <c r="O213" i="44"/>
  <c r="P213" i="44"/>
  <c r="Q213" i="44"/>
  <c r="R213" i="44"/>
  <c r="S213" i="44"/>
  <c r="T213" i="44"/>
  <c r="U213" i="44"/>
  <c r="V213" i="44"/>
  <c r="W213" i="44"/>
  <c r="X213" i="44"/>
  <c r="Y213" i="44"/>
  <c r="Z213" i="44"/>
  <c r="AA213" i="44"/>
  <c r="AB213" i="44"/>
  <c r="AC213" i="44"/>
  <c r="AD213" i="44"/>
  <c r="AE213" i="44"/>
  <c r="AF213" i="44"/>
  <c r="AG213" i="44"/>
  <c r="AH213" i="44"/>
  <c r="AI213" i="44"/>
  <c r="AJ213" i="44"/>
  <c r="AK213" i="44"/>
  <c r="AL213" i="44"/>
  <c r="AM213" i="44"/>
  <c r="AN213" i="44"/>
  <c r="AO213" i="44"/>
  <c r="AP213" i="44"/>
  <c r="AQ213" i="44"/>
  <c r="AR213" i="44"/>
  <c r="E214" i="44"/>
  <c r="F214" i="44"/>
  <c r="G214" i="44"/>
  <c r="H214" i="44"/>
  <c r="I214" i="44"/>
  <c r="J214" i="44"/>
  <c r="K214" i="44"/>
  <c r="L214" i="44"/>
  <c r="M214" i="44"/>
  <c r="N214" i="44"/>
  <c r="O214" i="44"/>
  <c r="P214" i="44"/>
  <c r="Q214" i="44"/>
  <c r="R214" i="44"/>
  <c r="S214" i="44"/>
  <c r="T214" i="44"/>
  <c r="U214" i="44"/>
  <c r="V214" i="44"/>
  <c r="W214" i="44"/>
  <c r="X214" i="44"/>
  <c r="Y214" i="44"/>
  <c r="Z214" i="44"/>
  <c r="AA214" i="44"/>
  <c r="AB214" i="44"/>
  <c r="AC214" i="44"/>
  <c r="AD214" i="44"/>
  <c r="AE214" i="44"/>
  <c r="AF214" i="44"/>
  <c r="AG214" i="44"/>
  <c r="AH214" i="44"/>
  <c r="AI214" i="44"/>
  <c r="AJ214" i="44"/>
  <c r="AK214" i="44"/>
  <c r="AL214" i="44"/>
  <c r="AM214" i="44"/>
  <c r="AN214" i="44"/>
  <c r="AO214" i="44"/>
  <c r="AP214" i="44"/>
  <c r="AQ214" i="44"/>
  <c r="AR214" i="44"/>
  <c r="E215" i="44"/>
  <c r="F215" i="44"/>
  <c r="G215" i="44"/>
  <c r="H215" i="44"/>
  <c r="I215" i="44"/>
  <c r="J215" i="44"/>
  <c r="K215" i="44"/>
  <c r="L215" i="44"/>
  <c r="M215" i="44"/>
  <c r="N215" i="44"/>
  <c r="O215" i="44"/>
  <c r="P215" i="44"/>
  <c r="Q215" i="44"/>
  <c r="R215" i="44"/>
  <c r="S215" i="44"/>
  <c r="T215" i="44"/>
  <c r="U215" i="44"/>
  <c r="V215" i="44"/>
  <c r="W215" i="44"/>
  <c r="X215" i="44"/>
  <c r="Y215" i="44"/>
  <c r="Z215" i="44"/>
  <c r="AA215" i="44"/>
  <c r="AB215" i="44"/>
  <c r="AC215" i="44"/>
  <c r="AD215" i="44"/>
  <c r="AE215" i="44"/>
  <c r="AF215" i="44"/>
  <c r="AG215" i="44"/>
  <c r="AH215" i="44"/>
  <c r="AI215" i="44"/>
  <c r="AJ215" i="44"/>
  <c r="AK215" i="44"/>
  <c r="AL215" i="44"/>
  <c r="AM215" i="44"/>
  <c r="AN215" i="44"/>
  <c r="AO215" i="44"/>
  <c r="AP215" i="44"/>
  <c r="AQ215" i="44"/>
  <c r="AR215" i="44"/>
  <c r="E216" i="44"/>
  <c r="F216" i="44"/>
  <c r="G216" i="44"/>
  <c r="H216" i="44"/>
  <c r="I216" i="44"/>
  <c r="J216" i="44"/>
  <c r="K216" i="44"/>
  <c r="L216" i="44"/>
  <c r="M216" i="44"/>
  <c r="N216" i="44"/>
  <c r="O216" i="44"/>
  <c r="P216" i="44"/>
  <c r="Q216" i="44"/>
  <c r="R216" i="44"/>
  <c r="S216" i="44"/>
  <c r="T216" i="44"/>
  <c r="U216" i="44"/>
  <c r="V216" i="44"/>
  <c r="W216" i="44"/>
  <c r="X216" i="44"/>
  <c r="Y216" i="44"/>
  <c r="Z216" i="44"/>
  <c r="AA216" i="44"/>
  <c r="AB216" i="44"/>
  <c r="AC216" i="44"/>
  <c r="AD216" i="44"/>
  <c r="AE216" i="44"/>
  <c r="AF216" i="44"/>
  <c r="AG216" i="44"/>
  <c r="AH216" i="44"/>
  <c r="AI216" i="44"/>
  <c r="AJ216" i="44"/>
  <c r="AK216" i="44"/>
  <c r="AL216" i="44"/>
  <c r="AM216" i="44"/>
  <c r="AN216" i="44"/>
  <c r="AO216" i="44"/>
  <c r="AP216" i="44"/>
  <c r="AQ216" i="44"/>
  <c r="AR216" i="44"/>
  <c r="E217" i="44"/>
  <c r="F217" i="44"/>
  <c r="G217" i="44"/>
  <c r="H217" i="44"/>
  <c r="I217" i="44"/>
  <c r="J217" i="44"/>
  <c r="K217" i="44"/>
  <c r="L217" i="44"/>
  <c r="M217" i="44"/>
  <c r="N217" i="44"/>
  <c r="O217" i="44"/>
  <c r="P217" i="44"/>
  <c r="Q217" i="44"/>
  <c r="R217" i="44"/>
  <c r="S217" i="44"/>
  <c r="T217" i="44"/>
  <c r="U217" i="44"/>
  <c r="V217" i="44"/>
  <c r="W217" i="44"/>
  <c r="X217" i="44"/>
  <c r="Y217" i="44"/>
  <c r="Z217" i="44"/>
  <c r="AA217" i="44"/>
  <c r="AB217" i="44"/>
  <c r="AC217" i="44"/>
  <c r="AD217" i="44"/>
  <c r="AE217" i="44"/>
  <c r="AF217" i="44"/>
  <c r="AG217" i="44"/>
  <c r="AH217" i="44"/>
  <c r="AI217" i="44"/>
  <c r="AJ217" i="44"/>
  <c r="AK217" i="44"/>
  <c r="AL217" i="44"/>
  <c r="AM217" i="44"/>
  <c r="AN217" i="44"/>
  <c r="AO217" i="44"/>
  <c r="AP217" i="44"/>
  <c r="AQ217" i="44"/>
  <c r="AR217" i="44"/>
  <c r="E218" i="44"/>
  <c r="F218" i="44"/>
  <c r="G218" i="44"/>
  <c r="H218" i="44"/>
  <c r="I218" i="44"/>
  <c r="J218" i="44"/>
  <c r="K218" i="44"/>
  <c r="L218" i="44"/>
  <c r="M218" i="44"/>
  <c r="N218" i="44"/>
  <c r="O218" i="44"/>
  <c r="P218" i="44"/>
  <c r="Q218" i="44"/>
  <c r="R218" i="44"/>
  <c r="S218" i="44"/>
  <c r="T218" i="44"/>
  <c r="U218" i="44"/>
  <c r="V218" i="44"/>
  <c r="W218" i="44"/>
  <c r="X218" i="44"/>
  <c r="Y218" i="44"/>
  <c r="Z218" i="44"/>
  <c r="AA218" i="44"/>
  <c r="AB218" i="44"/>
  <c r="AC218" i="44"/>
  <c r="AD218" i="44"/>
  <c r="AE218" i="44"/>
  <c r="AF218" i="44"/>
  <c r="AG218" i="44"/>
  <c r="AH218" i="44"/>
  <c r="AI218" i="44"/>
  <c r="AJ218" i="44"/>
  <c r="AK218" i="44"/>
  <c r="AL218" i="44"/>
  <c r="AM218" i="44"/>
  <c r="AN218" i="44"/>
  <c r="AO218" i="44"/>
  <c r="AP218" i="44"/>
  <c r="AQ218" i="44"/>
  <c r="AR218" i="44"/>
  <c r="E219" i="44"/>
  <c r="F219" i="44"/>
  <c r="G219" i="44"/>
  <c r="H219" i="44"/>
  <c r="I219" i="44"/>
  <c r="J219" i="44"/>
  <c r="K219" i="44"/>
  <c r="L219" i="44"/>
  <c r="M219" i="44"/>
  <c r="N219" i="44"/>
  <c r="O219" i="44"/>
  <c r="P219" i="44"/>
  <c r="Q219" i="44"/>
  <c r="R219" i="44"/>
  <c r="S219" i="44"/>
  <c r="T219" i="44"/>
  <c r="U219" i="44"/>
  <c r="V219" i="44"/>
  <c r="W219" i="44"/>
  <c r="X219" i="44"/>
  <c r="Y219" i="44"/>
  <c r="Z219" i="44"/>
  <c r="AA219" i="44"/>
  <c r="AB219" i="44"/>
  <c r="AC219" i="44"/>
  <c r="AD219" i="44"/>
  <c r="AE219" i="44"/>
  <c r="AF219" i="44"/>
  <c r="AG219" i="44"/>
  <c r="AH219" i="44"/>
  <c r="AI219" i="44"/>
  <c r="AJ219" i="44"/>
  <c r="AK219" i="44"/>
  <c r="AL219" i="44"/>
  <c r="AM219" i="44"/>
  <c r="AN219" i="44"/>
  <c r="AO219" i="44"/>
  <c r="AP219" i="44"/>
  <c r="AQ219" i="44"/>
  <c r="AR219" i="44"/>
  <c r="E220" i="44"/>
  <c r="G220" i="44"/>
  <c r="H220" i="44"/>
  <c r="J220" i="44"/>
  <c r="K220" i="44"/>
  <c r="L220" i="44"/>
  <c r="N220" i="44"/>
  <c r="S220" i="44"/>
  <c r="T220" i="44"/>
  <c r="W220" i="44"/>
  <c r="X220" i="44"/>
  <c r="Y220" i="44"/>
  <c r="AA220" i="44"/>
  <c r="AC220" i="44"/>
  <c r="AE220" i="44"/>
  <c r="AH220" i="44"/>
  <c r="AJ220" i="44"/>
  <c r="AK220" i="44"/>
  <c r="AN220" i="44"/>
  <c r="AQ220" i="44"/>
  <c r="AR220" i="44"/>
  <c r="E221" i="44"/>
  <c r="F221" i="44"/>
  <c r="G221" i="44"/>
  <c r="J221" i="44"/>
  <c r="K221" i="44"/>
  <c r="N221" i="44"/>
  <c r="P221" i="44"/>
  <c r="Q221" i="44"/>
  <c r="R221" i="44"/>
  <c r="S221" i="44"/>
  <c r="T221" i="44"/>
  <c r="V221" i="44"/>
  <c r="W221" i="44"/>
  <c r="AA221" i="44"/>
  <c r="AC221" i="44"/>
  <c r="AE221" i="44"/>
  <c r="AL221" i="44"/>
  <c r="AM221" i="44"/>
  <c r="AN221" i="44"/>
  <c r="E222" i="44"/>
  <c r="F222" i="44"/>
  <c r="G222" i="44"/>
  <c r="H222" i="44"/>
  <c r="I222" i="44"/>
  <c r="J222" i="44"/>
  <c r="K222" i="44"/>
  <c r="L222" i="44"/>
  <c r="M222" i="44"/>
  <c r="N222" i="44"/>
  <c r="O222" i="44"/>
  <c r="P222" i="44"/>
  <c r="Q222" i="44"/>
  <c r="R222" i="44"/>
  <c r="S222" i="44"/>
  <c r="T222" i="44"/>
  <c r="U222" i="44"/>
  <c r="V222" i="44"/>
  <c r="W222" i="44"/>
  <c r="X222" i="44"/>
  <c r="Y222" i="44"/>
  <c r="Z222" i="44"/>
  <c r="AA222" i="44"/>
  <c r="AB222" i="44"/>
  <c r="AC222" i="44"/>
  <c r="AD222" i="44"/>
  <c r="AE222" i="44"/>
  <c r="AF222" i="44"/>
  <c r="AG222" i="44"/>
  <c r="AH222" i="44"/>
  <c r="AI222" i="44"/>
  <c r="AJ222" i="44"/>
  <c r="AK222" i="44"/>
  <c r="AL222" i="44"/>
  <c r="AM222" i="44"/>
  <c r="AN222" i="44"/>
  <c r="AO222" i="44"/>
  <c r="AP222" i="44"/>
  <c r="AQ222" i="44"/>
  <c r="AR222" i="44"/>
  <c r="E223"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E224"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E225"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I226" i="44"/>
  <c r="Q226" i="44"/>
  <c r="E227"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AI227" i="44"/>
  <c r="AJ227" i="44"/>
  <c r="AK227" i="44"/>
  <c r="AL227" i="44"/>
  <c r="AM227" i="44"/>
  <c r="AN227" i="44"/>
  <c r="AO227" i="44"/>
  <c r="AP227" i="44"/>
  <c r="AQ227" i="44"/>
  <c r="AR227" i="44"/>
  <c r="E228"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E229"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E230"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E231"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E232"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E233"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E234"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E235"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E236"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E237"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E238"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E239"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E240"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E241"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E242"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E243" i="44"/>
  <c r="F243" i="44"/>
  <c r="G243" i="44"/>
  <c r="H243" i="44"/>
  <c r="I243" i="44"/>
  <c r="J243" i="44"/>
  <c r="K243" i="44"/>
  <c r="L243" i="44"/>
  <c r="M243" i="44"/>
  <c r="N243" i="44"/>
  <c r="O243" i="44"/>
  <c r="P243" i="44"/>
  <c r="Q243" i="44"/>
  <c r="R243" i="44"/>
  <c r="S243" i="44"/>
  <c r="T243" i="44"/>
  <c r="U243" i="44"/>
  <c r="V243" i="44"/>
  <c r="W243" i="44"/>
  <c r="X243" i="44"/>
  <c r="Y243" i="44"/>
  <c r="Z243" i="44"/>
  <c r="AA243" i="44"/>
  <c r="AB243" i="44"/>
  <c r="AC243" i="44"/>
  <c r="AD243" i="44"/>
  <c r="AE243" i="44"/>
  <c r="AF243" i="44"/>
  <c r="AG243" i="44"/>
  <c r="AH243" i="44"/>
  <c r="AI243" i="44"/>
  <c r="AJ243" i="44"/>
  <c r="AK243" i="44"/>
  <c r="AL243" i="44"/>
  <c r="AM243" i="44"/>
  <c r="AN243" i="44"/>
  <c r="AO243" i="44"/>
  <c r="AP243" i="44"/>
  <c r="AQ243" i="44"/>
  <c r="AR243" i="44"/>
  <c r="E244" i="44"/>
  <c r="F244" i="44"/>
  <c r="G244" i="44"/>
  <c r="H244" i="44"/>
  <c r="I244" i="44"/>
  <c r="J244" i="44"/>
  <c r="K244" i="44"/>
  <c r="L244" i="44"/>
  <c r="M244" i="44"/>
  <c r="N244" i="44"/>
  <c r="O244" i="44"/>
  <c r="P244" i="44"/>
  <c r="Q244" i="44"/>
  <c r="R244" i="44"/>
  <c r="S244" i="44"/>
  <c r="T244" i="44"/>
  <c r="U244" i="44"/>
  <c r="V244" i="44"/>
  <c r="W244" i="44"/>
  <c r="X244" i="44"/>
  <c r="Y244" i="44"/>
  <c r="Z244" i="44"/>
  <c r="AA244" i="44"/>
  <c r="AB244" i="44"/>
  <c r="AC244" i="44"/>
  <c r="AD244" i="44"/>
  <c r="AE244" i="44"/>
  <c r="AF244" i="44"/>
  <c r="AG244" i="44"/>
  <c r="AH244" i="44"/>
  <c r="AI244" i="44"/>
  <c r="AJ244" i="44"/>
  <c r="AK244" i="44"/>
  <c r="AL244" i="44"/>
  <c r="AM244" i="44"/>
  <c r="AN244" i="44"/>
  <c r="AO244" i="44"/>
  <c r="AP244" i="44"/>
  <c r="AQ244" i="44"/>
  <c r="AR244" i="44"/>
  <c r="E245"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E246"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E247"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E249"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182" i="44"/>
  <c r="G182" i="44"/>
  <c r="H182" i="44"/>
  <c r="I182" i="44"/>
  <c r="J182" i="44"/>
  <c r="K182" i="44"/>
  <c r="L182" i="44"/>
  <c r="M182" i="44"/>
  <c r="N182" i="44"/>
  <c r="O182" i="44"/>
  <c r="P182" i="44"/>
  <c r="Q182" i="44"/>
  <c r="R182" i="44"/>
  <c r="S182" i="44"/>
  <c r="T182" i="44"/>
  <c r="U182" i="44"/>
  <c r="V182" i="44"/>
  <c r="W182" i="44"/>
  <c r="X182" i="44"/>
  <c r="Y182" i="44"/>
  <c r="Z182" i="44"/>
  <c r="AA182" i="44"/>
  <c r="AB182" i="44"/>
  <c r="AC182" i="44"/>
  <c r="AD182" i="44"/>
  <c r="AE182" i="44"/>
  <c r="AF182" i="44"/>
  <c r="AG182" i="44"/>
  <c r="AH182" i="44"/>
  <c r="AI182" i="44"/>
  <c r="AJ182" i="44"/>
  <c r="AK182" i="44"/>
  <c r="AL182" i="44"/>
  <c r="AM182" i="44"/>
  <c r="AN182" i="44"/>
  <c r="AO182" i="44"/>
  <c r="AP182" i="44"/>
  <c r="AQ182" i="44"/>
  <c r="AR182" i="44"/>
  <c r="F183" i="44"/>
  <c r="G183" i="44"/>
  <c r="H183" i="44"/>
  <c r="I183" i="44"/>
  <c r="J183" i="44"/>
  <c r="K183" i="44"/>
  <c r="L183" i="44"/>
  <c r="M183" i="44"/>
  <c r="N183" i="44"/>
  <c r="O183" i="44"/>
  <c r="P183" i="44"/>
  <c r="Q183" i="44"/>
  <c r="R183" i="44"/>
  <c r="S183" i="44"/>
  <c r="T183" i="44"/>
  <c r="U183" i="44"/>
  <c r="V183" i="44"/>
  <c r="W183" i="44"/>
  <c r="X183" i="44"/>
  <c r="Y183" i="44"/>
  <c r="Z183" i="44"/>
  <c r="AA183" i="44"/>
  <c r="AB183" i="44"/>
  <c r="AC183" i="44"/>
  <c r="AD183" i="44"/>
  <c r="AE183" i="44"/>
  <c r="AF183" i="44"/>
  <c r="AG183" i="44"/>
  <c r="AH183" i="44"/>
  <c r="AI183" i="44"/>
  <c r="AJ183" i="44"/>
  <c r="AK183" i="44"/>
  <c r="AL183" i="44"/>
  <c r="AM183" i="44"/>
  <c r="AN183" i="44"/>
  <c r="AO183" i="44"/>
  <c r="AP183" i="44"/>
  <c r="AQ183" i="44"/>
  <c r="AR183" i="44"/>
  <c r="F184" i="44"/>
  <c r="G184" i="44"/>
  <c r="H184" i="44"/>
  <c r="I184" i="44"/>
  <c r="J184" i="44"/>
  <c r="K184" i="44"/>
  <c r="L184" i="44"/>
  <c r="M184" i="44"/>
  <c r="N184" i="44"/>
  <c r="O184" i="44"/>
  <c r="P184" i="44"/>
  <c r="Q184" i="44"/>
  <c r="R184" i="44"/>
  <c r="S184" i="44"/>
  <c r="T184" i="44"/>
  <c r="U184" i="44"/>
  <c r="V184" i="44"/>
  <c r="W184" i="44"/>
  <c r="X184" i="44"/>
  <c r="Y184" i="44"/>
  <c r="Z184" i="44"/>
  <c r="AA184" i="44"/>
  <c r="AB184" i="44"/>
  <c r="AC184" i="44"/>
  <c r="AD184" i="44"/>
  <c r="AE184" i="44"/>
  <c r="AF184" i="44"/>
  <c r="AG184" i="44"/>
  <c r="AH184" i="44"/>
  <c r="AI184" i="44"/>
  <c r="AJ184" i="44"/>
  <c r="AK184" i="44"/>
  <c r="AL184" i="44"/>
  <c r="AM184" i="44"/>
  <c r="AN184" i="44"/>
  <c r="AO184" i="44"/>
  <c r="AP184" i="44"/>
  <c r="AQ184" i="44"/>
  <c r="AR184" i="44"/>
  <c r="F185" i="44"/>
  <c r="G185" i="44"/>
  <c r="H185" i="44"/>
  <c r="I185" i="44"/>
  <c r="J185" i="44"/>
  <c r="K185" i="44"/>
  <c r="L185" i="44"/>
  <c r="M185" i="44"/>
  <c r="N185" i="44"/>
  <c r="O185" i="44"/>
  <c r="P185" i="44"/>
  <c r="Q185" i="44"/>
  <c r="R185" i="44"/>
  <c r="S185" i="44"/>
  <c r="T185" i="44"/>
  <c r="U185" i="44"/>
  <c r="V185" i="44"/>
  <c r="W185" i="44"/>
  <c r="X185" i="44"/>
  <c r="Y185" i="44"/>
  <c r="Z185" i="44"/>
  <c r="AA185" i="44"/>
  <c r="AB185" i="44"/>
  <c r="AC185" i="44"/>
  <c r="AD185" i="44"/>
  <c r="AE185" i="44"/>
  <c r="AF185" i="44"/>
  <c r="AG185" i="44"/>
  <c r="AH185" i="44"/>
  <c r="AI185" i="44"/>
  <c r="AJ185" i="44"/>
  <c r="AK185" i="44"/>
  <c r="AL185" i="44"/>
  <c r="AM185" i="44"/>
  <c r="AN185" i="44"/>
  <c r="AO185" i="44"/>
  <c r="AP185" i="44"/>
  <c r="AQ185" i="44"/>
  <c r="AR185" i="44"/>
  <c r="F186" i="44"/>
  <c r="G186" i="44"/>
  <c r="H186" i="44"/>
  <c r="I186" i="44"/>
  <c r="J186" i="44"/>
  <c r="K186" i="44"/>
  <c r="L186" i="44"/>
  <c r="M186" i="44"/>
  <c r="N186" i="44"/>
  <c r="O186" i="44"/>
  <c r="P186" i="44"/>
  <c r="Q186" i="44"/>
  <c r="R186" i="44"/>
  <c r="S186" i="44"/>
  <c r="T186" i="44"/>
  <c r="U186" i="44"/>
  <c r="V186" i="44"/>
  <c r="W186" i="44"/>
  <c r="X186" i="44"/>
  <c r="Y186" i="44"/>
  <c r="Z186" i="44"/>
  <c r="AA186" i="44"/>
  <c r="AB186" i="44"/>
  <c r="AC186" i="44"/>
  <c r="AD186" i="44"/>
  <c r="AE186" i="44"/>
  <c r="AF186" i="44"/>
  <c r="AG186" i="44"/>
  <c r="AH186" i="44"/>
  <c r="AI186" i="44"/>
  <c r="AJ186" i="44"/>
  <c r="AK186" i="44"/>
  <c r="AL186" i="44"/>
  <c r="AM186" i="44"/>
  <c r="AN186" i="44"/>
  <c r="AO186" i="44"/>
  <c r="AP186" i="44"/>
  <c r="AQ186" i="44"/>
  <c r="AR186" i="44"/>
  <c r="F187" i="44"/>
  <c r="G187" i="44"/>
  <c r="H187" i="44"/>
  <c r="I187" i="44"/>
  <c r="J187" i="44"/>
  <c r="K187" i="44"/>
  <c r="L187" i="44"/>
  <c r="M187" i="44"/>
  <c r="N187" i="44"/>
  <c r="O187" i="44"/>
  <c r="P187" i="44"/>
  <c r="Q187" i="44"/>
  <c r="R187" i="44"/>
  <c r="S187" i="44"/>
  <c r="T187" i="44"/>
  <c r="U187" i="44"/>
  <c r="V187" i="44"/>
  <c r="W187" i="44"/>
  <c r="X187" i="44"/>
  <c r="Y187" i="44"/>
  <c r="Z187" i="44"/>
  <c r="AA187" i="44"/>
  <c r="AB187" i="44"/>
  <c r="AC187" i="44"/>
  <c r="AD187" i="44"/>
  <c r="AE187" i="44"/>
  <c r="AF187" i="44"/>
  <c r="AG187" i="44"/>
  <c r="AH187" i="44"/>
  <c r="AI187" i="44"/>
  <c r="AJ187" i="44"/>
  <c r="AK187" i="44"/>
  <c r="AL187" i="44"/>
  <c r="AM187" i="44"/>
  <c r="AN187" i="44"/>
  <c r="AO187" i="44"/>
  <c r="AP187" i="44"/>
  <c r="AQ187" i="44"/>
  <c r="AR187" i="44"/>
  <c r="F188" i="44"/>
  <c r="G188" i="44"/>
  <c r="H188" i="44"/>
  <c r="I188" i="44"/>
  <c r="J188" i="44"/>
  <c r="K188" i="44"/>
  <c r="L188" i="44"/>
  <c r="M188" i="44"/>
  <c r="N188" i="44"/>
  <c r="O188" i="44"/>
  <c r="P188" i="44"/>
  <c r="Q188" i="44"/>
  <c r="R188" i="44"/>
  <c r="S188" i="44"/>
  <c r="T188" i="44"/>
  <c r="U188" i="44"/>
  <c r="V188" i="44"/>
  <c r="W188" i="44"/>
  <c r="X188" i="44"/>
  <c r="Y188" i="44"/>
  <c r="Z188" i="44"/>
  <c r="AA188" i="44"/>
  <c r="AB188" i="44"/>
  <c r="AC188" i="44"/>
  <c r="AD188" i="44"/>
  <c r="AE188" i="44"/>
  <c r="AF188" i="44"/>
  <c r="AG188" i="44"/>
  <c r="AH188" i="44"/>
  <c r="AI188" i="44"/>
  <c r="AJ188" i="44"/>
  <c r="AK188" i="44"/>
  <c r="AL188" i="44"/>
  <c r="AM188" i="44"/>
  <c r="AN188" i="44"/>
  <c r="AO188" i="44"/>
  <c r="AP188" i="44"/>
  <c r="AQ188" i="44"/>
  <c r="AR188" i="44"/>
  <c r="F189" i="44"/>
  <c r="G189" i="44"/>
  <c r="H189" i="44"/>
  <c r="I189" i="44"/>
  <c r="J189" i="44"/>
  <c r="K189" i="44"/>
  <c r="L189" i="44"/>
  <c r="M189" i="44"/>
  <c r="N189" i="44"/>
  <c r="O189" i="44"/>
  <c r="P189" i="44"/>
  <c r="Q189" i="44"/>
  <c r="R189" i="44"/>
  <c r="S189" i="44"/>
  <c r="T189" i="44"/>
  <c r="U189" i="44"/>
  <c r="V189" i="44"/>
  <c r="W189" i="44"/>
  <c r="X189" i="44"/>
  <c r="Y189" i="44"/>
  <c r="Z189" i="44"/>
  <c r="AA189" i="44"/>
  <c r="AB189" i="44"/>
  <c r="AC189" i="44"/>
  <c r="AD189" i="44"/>
  <c r="AE189" i="44"/>
  <c r="AF189" i="44"/>
  <c r="AG189" i="44"/>
  <c r="AH189" i="44"/>
  <c r="AI189" i="44"/>
  <c r="AJ189" i="44"/>
  <c r="AK189" i="44"/>
  <c r="AL189" i="44"/>
  <c r="AM189" i="44"/>
  <c r="AN189" i="44"/>
  <c r="AO189" i="44"/>
  <c r="AP189" i="44"/>
  <c r="AQ189" i="44"/>
  <c r="AR189" i="44"/>
  <c r="F190" i="44"/>
  <c r="G190" i="44"/>
  <c r="H190" i="44"/>
  <c r="I190" i="44"/>
  <c r="J190" i="44"/>
  <c r="K190" i="44"/>
  <c r="L190" i="44"/>
  <c r="M190" i="44"/>
  <c r="N190" i="44"/>
  <c r="O190" i="44"/>
  <c r="P190" i="44"/>
  <c r="Q190" i="44"/>
  <c r="R190" i="44"/>
  <c r="S190" i="44"/>
  <c r="T190" i="44"/>
  <c r="U190" i="44"/>
  <c r="V190" i="44"/>
  <c r="W190" i="44"/>
  <c r="X190" i="44"/>
  <c r="Y190" i="44"/>
  <c r="Z190" i="44"/>
  <c r="AA190" i="44"/>
  <c r="AB190" i="44"/>
  <c r="AC190" i="44"/>
  <c r="AD190" i="44"/>
  <c r="AE190" i="44"/>
  <c r="AF190" i="44"/>
  <c r="AG190" i="44"/>
  <c r="AH190" i="44"/>
  <c r="AI190" i="44"/>
  <c r="AJ190" i="44"/>
  <c r="AK190" i="44"/>
  <c r="AL190" i="44"/>
  <c r="AM190" i="44"/>
  <c r="AN190" i="44"/>
  <c r="AO190" i="44"/>
  <c r="AP190" i="44"/>
  <c r="AQ190" i="44"/>
  <c r="AR190" i="44"/>
  <c r="F191" i="44"/>
  <c r="G191" i="44"/>
  <c r="H191" i="44"/>
  <c r="I191" i="44"/>
  <c r="J191" i="44"/>
  <c r="K191" i="44"/>
  <c r="L191" i="44"/>
  <c r="M191" i="44"/>
  <c r="N191" i="44"/>
  <c r="O191" i="44"/>
  <c r="P191" i="44"/>
  <c r="Q191" i="44"/>
  <c r="R191" i="44"/>
  <c r="S191" i="44"/>
  <c r="T191" i="44"/>
  <c r="U191" i="44"/>
  <c r="V191" i="44"/>
  <c r="W191" i="44"/>
  <c r="X191" i="44"/>
  <c r="Y191" i="44"/>
  <c r="Z191" i="44"/>
  <c r="AA191" i="44"/>
  <c r="AB191" i="44"/>
  <c r="AC191" i="44"/>
  <c r="AD191" i="44"/>
  <c r="AE191" i="44"/>
  <c r="AF191" i="44"/>
  <c r="AG191" i="44"/>
  <c r="AH191" i="44"/>
  <c r="AI191" i="44"/>
  <c r="AJ191" i="44"/>
  <c r="AK191" i="44"/>
  <c r="AL191" i="44"/>
  <c r="AM191" i="44"/>
  <c r="AN191" i="44"/>
  <c r="AO191" i="44"/>
  <c r="AP191" i="44"/>
  <c r="AQ191" i="44"/>
  <c r="AR191" i="44"/>
  <c r="F192" i="44"/>
  <c r="G192" i="44"/>
  <c r="H192" i="44"/>
  <c r="I192" i="44"/>
  <c r="J192" i="44"/>
  <c r="K192" i="44"/>
  <c r="L192" i="44"/>
  <c r="M192" i="44"/>
  <c r="N192" i="44"/>
  <c r="O192" i="44"/>
  <c r="P192" i="44"/>
  <c r="Q192" i="44"/>
  <c r="R192" i="44"/>
  <c r="S192" i="44"/>
  <c r="T192" i="44"/>
  <c r="U192" i="44"/>
  <c r="V192" i="44"/>
  <c r="W192" i="44"/>
  <c r="X192" i="44"/>
  <c r="Y192" i="44"/>
  <c r="Z192" i="44"/>
  <c r="AA192" i="44"/>
  <c r="AB192" i="44"/>
  <c r="AC192" i="44"/>
  <c r="AD192" i="44"/>
  <c r="AE192" i="44"/>
  <c r="AF192" i="44"/>
  <c r="AG192" i="44"/>
  <c r="AH192" i="44"/>
  <c r="AI192" i="44"/>
  <c r="AJ192" i="44"/>
  <c r="AK192" i="44"/>
  <c r="AL192" i="44"/>
  <c r="AM192" i="44"/>
  <c r="AN192" i="44"/>
  <c r="AO192" i="44"/>
  <c r="AP192" i="44"/>
  <c r="AQ192" i="44"/>
  <c r="AR192" i="44"/>
  <c r="F193" i="44"/>
  <c r="G193" i="44"/>
  <c r="H193" i="44"/>
  <c r="I193" i="44"/>
  <c r="J193" i="44"/>
  <c r="K193" i="44"/>
  <c r="L193" i="44"/>
  <c r="M193" i="44"/>
  <c r="N193" i="44"/>
  <c r="O193" i="44"/>
  <c r="P193" i="44"/>
  <c r="Q193" i="44"/>
  <c r="R193" i="44"/>
  <c r="S193" i="44"/>
  <c r="T193" i="44"/>
  <c r="U193" i="44"/>
  <c r="V193" i="44"/>
  <c r="W193" i="44"/>
  <c r="X193" i="44"/>
  <c r="Y193" i="44"/>
  <c r="Z193" i="44"/>
  <c r="AA193" i="44"/>
  <c r="AB193" i="44"/>
  <c r="AC193" i="44"/>
  <c r="AD193" i="44"/>
  <c r="AE193" i="44"/>
  <c r="AF193" i="44"/>
  <c r="AG193" i="44"/>
  <c r="AH193" i="44"/>
  <c r="AI193" i="44"/>
  <c r="AJ193" i="44"/>
  <c r="AK193" i="44"/>
  <c r="AL193" i="44"/>
  <c r="AM193" i="44"/>
  <c r="AN193" i="44"/>
  <c r="AO193" i="44"/>
  <c r="AP193" i="44"/>
  <c r="AQ193" i="44"/>
  <c r="AR193" i="44"/>
  <c r="F194" i="44"/>
  <c r="G194" i="44"/>
  <c r="H194" i="44"/>
  <c r="I194" i="44"/>
  <c r="J194" i="44"/>
  <c r="K194" i="44"/>
  <c r="L194" i="44"/>
  <c r="M194" i="44"/>
  <c r="N194" i="44"/>
  <c r="O194" i="44"/>
  <c r="P194" i="44"/>
  <c r="Q194" i="44"/>
  <c r="R194" i="44"/>
  <c r="S194" i="44"/>
  <c r="T194" i="44"/>
  <c r="U194" i="44"/>
  <c r="V194" i="44"/>
  <c r="W194" i="44"/>
  <c r="X194" i="44"/>
  <c r="Y194" i="44"/>
  <c r="Z194" i="44"/>
  <c r="AA194" i="44"/>
  <c r="AB194" i="44"/>
  <c r="AC194" i="44"/>
  <c r="AD194" i="44"/>
  <c r="AE194" i="44"/>
  <c r="AF194" i="44"/>
  <c r="AG194" i="44"/>
  <c r="AH194" i="44"/>
  <c r="AI194" i="44"/>
  <c r="AJ194" i="44"/>
  <c r="AK194" i="44"/>
  <c r="AL194" i="44"/>
  <c r="AM194" i="44"/>
  <c r="AN194" i="44"/>
  <c r="AO194" i="44"/>
  <c r="AP194" i="44"/>
  <c r="AQ194" i="44"/>
  <c r="AR194" i="44"/>
  <c r="F195" i="44"/>
  <c r="G195" i="44"/>
  <c r="H195" i="44"/>
  <c r="I195" i="44"/>
  <c r="J195" i="44"/>
  <c r="K195" i="44"/>
  <c r="L195" i="44"/>
  <c r="M195" i="44"/>
  <c r="N195" i="44"/>
  <c r="O195" i="44"/>
  <c r="P195" i="44"/>
  <c r="Q195" i="44"/>
  <c r="R195" i="44"/>
  <c r="S195" i="44"/>
  <c r="T195" i="44"/>
  <c r="U195" i="44"/>
  <c r="V195" i="44"/>
  <c r="W195" i="44"/>
  <c r="X195" i="44"/>
  <c r="Y195" i="44"/>
  <c r="Z195" i="44"/>
  <c r="AA195" i="44"/>
  <c r="AB195" i="44"/>
  <c r="AC195" i="44"/>
  <c r="AD195" i="44"/>
  <c r="AE195" i="44"/>
  <c r="AF195" i="44"/>
  <c r="AG195" i="44"/>
  <c r="AH195" i="44"/>
  <c r="AI195" i="44"/>
  <c r="AJ195" i="44"/>
  <c r="AK195" i="44"/>
  <c r="AL195" i="44"/>
  <c r="AM195" i="44"/>
  <c r="AN195" i="44"/>
  <c r="AO195" i="44"/>
  <c r="AP195" i="44"/>
  <c r="AQ195" i="44"/>
  <c r="AR195" i="44"/>
  <c r="F196" i="44"/>
  <c r="G196" i="44"/>
  <c r="H196" i="44"/>
  <c r="I196" i="44"/>
  <c r="J196" i="44"/>
  <c r="K196" i="44"/>
  <c r="L196" i="44"/>
  <c r="M196" i="44"/>
  <c r="N196" i="44"/>
  <c r="O196" i="44"/>
  <c r="P196" i="44"/>
  <c r="Q196" i="44"/>
  <c r="R196" i="44"/>
  <c r="S196" i="44"/>
  <c r="T196" i="44"/>
  <c r="U196" i="44"/>
  <c r="V196" i="44"/>
  <c r="W196" i="44"/>
  <c r="X196" i="44"/>
  <c r="Y196" i="44"/>
  <c r="Z196" i="44"/>
  <c r="AA196" i="44"/>
  <c r="AB196" i="44"/>
  <c r="AC196" i="44"/>
  <c r="AD196" i="44"/>
  <c r="AE196" i="44"/>
  <c r="AF196" i="44"/>
  <c r="AG196" i="44"/>
  <c r="AH196" i="44"/>
  <c r="AI196" i="44"/>
  <c r="AJ196" i="44"/>
  <c r="AK196" i="44"/>
  <c r="AL196" i="44"/>
  <c r="AM196" i="44"/>
  <c r="AN196" i="44"/>
  <c r="AO196" i="44"/>
  <c r="AP196" i="44"/>
  <c r="AQ196" i="44"/>
  <c r="AR196" i="44"/>
  <c r="F197" i="44"/>
  <c r="G197" i="44"/>
  <c r="H197" i="44"/>
  <c r="I197" i="44"/>
  <c r="J197" i="44"/>
  <c r="K197" i="44"/>
  <c r="L197" i="44"/>
  <c r="M197" i="44"/>
  <c r="N197" i="44"/>
  <c r="O197" i="44"/>
  <c r="P197" i="44"/>
  <c r="Q197" i="44"/>
  <c r="R197" i="44"/>
  <c r="S197" i="44"/>
  <c r="T197" i="44"/>
  <c r="U197" i="44"/>
  <c r="V197" i="44"/>
  <c r="W197" i="44"/>
  <c r="X197" i="44"/>
  <c r="Y197" i="44"/>
  <c r="Z197" i="44"/>
  <c r="AA197" i="44"/>
  <c r="AB197" i="44"/>
  <c r="AC197" i="44"/>
  <c r="AD197" i="44"/>
  <c r="AE197" i="44"/>
  <c r="AF197" i="44"/>
  <c r="AG197" i="44"/>
  <c r="AH197" i="44"/>
  <c r="AI197" i="44"/>
  <c r="AJ197" i="44"/>
  <c r="AK197" i="44"/>
  <c r="AL197" i="44"/>
  <c r="AM197" i="44"/>
  <c r="AN197" i="44"/>
  <c r="AO197" i="44"/>
  <c r="AP197" i="44"/>
  <c r="AQ197" i="44"/>
  <c r="AR197" i="44"/>
  <c r="F198" i="44"/>
  <c r="G198" i="44"/>
  <c r="H198" i="44"/>
  <c r="I198" i="44"/>
  <c r="J198" i="44"/>
  <c r="K198" i="44"/>
  <c r="L198" i="44"/>
  <c r="M198" i="44"/>
  <c r="N198" i="44"/>
  <c r="O198" i="44"/>
  <c r="P198" i="44"/>
  <c r="Q198" i="44"/>
  <c r="R198" i="44"/>
  <c r="S198" i="44"/>
  <c r="T198" i="44"/>
  <c r="U198" i="44"/>
  <c r="V198" i="44"/>
  <c r="W198" i="44"/>
  <c r="X198" i="44"/>
  <c r="Y198" i="44"/>
  <c r="Z198" i="44"/>
  <c r="AA198" i="44"/>
  <c r="AB198" i="44"/>
  <c r="AC198" i="44"/>
  <c r="AD198" i="44"/>
  <c r="AE198" i="44"/>
  <c r="AF198" i="44"/>
  <c r="AG198" i="44"/>
  <c r="AH198" i="44"/>
  <c r="AI198" i="44"/>
  <c r="AJ198" i="44"/>
  <c r="AK198" i="44"/>
  <c r="AL198" i="44"/>
  <c r="AM198" i="44"/>
  <c r="AN198" i="44"/>
  <c r="AO198" i="44"/>
  <c r="AP198" i="44"/>
  <c r="AQ198" i="44"/>
  <c r="AR198" i="44"/>
  <c r="F199" i="44"/>
  <c r="G199" i="44"/>
  <c r="H199" i="44"/>
  <c r="I199" i="44"/>
  <c r="J199" i="44"/>
  <c r="K199" i="44"/>
  <c r="L199" i="44"/>
  <c r="M199" i="44"/>
  <c r="N199" i="44"/>
  <c r="O199" i="44"/>
  <c r="P199" i="44"/>
  <c r="Q199" i="44"/>
  <c r="R199" i="44"/>
  <c r="S199" i="44"/>
  <c r="T199" i="44"/>
  <c r="U199" i="44"/>
  <c r="V199" i="44"/>
  <c r="W199" i="44"/>
  <c r="X199" i="44"/>
  <c r="Y199" i="44"/>
  <c r="Z199" i="44"/>
  <c r="AA199" i="44"/>
  <c r="AB199" i="44"/>
  <c r="AC199" i="44"/>
  <c r="AD199" i="44"/>
  <c r="AE199" i="44"/>
  <c r="AF199" i="44"/>
  <c r="AG199" i="44"/>
  <c r="AH199" i="44"/>
  <c r="AI199" i="44"/>
  <c r="AJ199" i="44"/>
  <c r="AK199" i="44"/>
  <c r="AL199" i="44"/>
  <c r="AM199" i="44"/>
  <c r="AN199" i="44"/>
  <c r="AO199" i="44"/>
  <c r="AP199" i="44"/>
  <c r="AQ199" i="44"/>
  <c r="AR199" i="44"/>
  <c r="F200" i="44"/>
  <c r="G200" i="44"/>
  <c r="H200" i="44"/>
  <c r="I200" i="44"/>
  <c r="J200" i="44"/>
  <c r="K200" i="44"/>
  <c r="L200" i="44"/>
  <c r="M200" i="44"/>
  <c r="N200" i="44"/>
  <c r="O200" i="44"/>
  <c r="P200" i="44"/>
  <c r="Q200" i="44"/>
  <c r="R200" i="44"/>
  <c r="S200" i="44"/>
  <c r="T200" i="44"/>
  <c r="U200" i="44"/>
  <c r="V200" i="44"/>
  <c r="W200" i="44"/>
  <c r="X200" i="44"/>
  <c r="Y200" i="44"/>
  <c r="Z200" i="44"/>
  <c r="AA200" i="44"/>
  <c r="AB200" i="44"/>
  <c r="AC200" i="44"/>
  <c r="AD200" i="44"/>
  <c r="AE200" i="44"/>
  <c r="AF200" i="44"/>
  <c r="AG200" i="44"/>
  <c r="AH200" i="44"/>
  <c r="AI200" i="44"/>
  <c r="AJ200" i="44"/>
  <c r="AK200" i="44"/>
  <c r="AL200" i="44"/>
  <c r="AM200" i="44"/>
  <c r="AN200" i="44"/>
  <c r="AO200" i="44"/>
  <c r="AP200" i="44"/>
  <c r="AQ200" i="44"/>
  <c r="AR200" i="44"/>
  <c r="F201" i="44"/>
  <c r="G201" i="44"/>
  <c r="H201" i="44"/>
  <c r="I201" i="44"/>
  <c r="J201" i="44"/>
  <c r="K201" i="44"/>
  <c r="L201" i="44"/>
  <c r="M201" i="44"/>
  <c r="N201" i="44"/>
  <c r="O201" i="44"/>
  <c r="P201" i="44"/>
  <c r="Q201" i="44"/>
  <c r="R201" i="44"/>
  <c r="S201" i="44"/>
  <c r="T201" i="44"/>
  <c r="U201" i="44"/>
  <c r="V201" i="44"/>
  <c r="W201" i="44"/>
  <c r="X201" i="44"/>
  <c r="Y201" i="44"/>
  <c r="Z201" i="44"/>
  <c r="AA201" i="44"/>
  <c r="AB201" i="44"/>
  <c r="AC201" i="44"/>
  <c r="AD201" i="44"/>
  <c r="AE201" i="44"/>
  <c r="AF201" i="44"/>
  <c r="AG201" i="44"/>
  <c r="AH201" i="44"/>
  <c r="AI201" i="44"/>
  <c r="AJ201" i="44"/>
  <c r="AK201" i="44"/>
  <c r="AL201" i="44"/>
  <c r="AM201" i="44"/>
  <c r="AN201" i="44"/>
  <c r="AO201" i="44"/>
  <c r="AP201" i="44"/>
  <c r="AQ201" i="44"/>
  <c r="AR201" i="44"/>
  <c r="F204" i="44"/>
  <c r="G204" i="44"/>
  <c r="H204" i="44"/>
  <c r="I204" i="44"/>
  <c r="J204" i="44"/>
  <c r="K204" i="44"/>
  <c r="L204" i="44"/>
  <c r="M204" i="44"/>
  <c r="N204" i="44"/>
  <c r="O204" i="44"/>
  <c r="P204" i="44"/>
  <c r="Q204" i="44"/>
  <c r="R204" i="44"/>
  <c r="S204" i="44"/>
  <c r="T204" i="44"/>
  <c r="U204" i="44"/>
  <c r="V204" i="44"/>
  <c r="W204" i="44"/>
  <c r="X204" i="44"/>
  <c r="Y204" i="44"/>
  <c r="Z204" i="44"/>
  <c r="AA204" i="44"/>
  <c r="AB204" i="44"/>
  <c r="AC204" i="44"/>
  <c r="AD204" i="44"/>
  <c r="AE204" i="44"/>
  <c r="AF204" i="44"/>
  <c r="AG204" i="44"/>
  <c r="AH204" i="44"/>
  <c r="AI204" i="44"/>
  <c r="AJ204" i="44"/>
  <c r="AK204" i="44"/>
  <c r="AL204" i="44"/>
  <c r="AM204" i="44"/>
  <c r="AN204" i="44"/>
  <c r="AO204" i="44"/>
  <c r="AP204" i="44"/>
  <c r="AQ204" i="44"/>
  <c r="AR204" i="44"/>
  <c r="F205" i="44"/>
  <c r="G205" i="44"/>
  <c r="H205" i="44"/>
  <c r="I205" i="44"/>
  <c r="J205" i="44"/>
  <c r="K205" i="44"/>
  <c r="L205" i="44"/>
  <c r="M205" i="44"/>
  <c r="N205" i="44"/>
  <c r="O205" i="44"/>
  <c r="P205" i="44"/>
  <c r="Q205" i="44"/>
  <c r="R205" i="44"/>
  <c r="S205" i="44"/>
  <c r="T205" i="44"/>
  <c r="U205" i="44"/>
  <c r="V205" i="44"/>
  <c r="W205" i="44"/>
  <c r="X205" i="44"/>
  <c r="Y205" i="44"/>
  <c r="Z205" i="44"/>
  <c r="AA205" i="44"/>
  <c r="AB205" i="44"/>
  <c r="AC205" i="44"/>
  <c r="AD205" i="44"/>
  <c r="AE205" i="44"/>
  <c r="AF205" i="44"/>
  <c r="AG205" i="44"/>
  <c r="AH205" i="44"/>
  <c r="AI205" i="44"/>
  <c r="AJ205" i="44"/>
  <c r="AK205" i="44"/>
  <c r="AL205" i="44"/>
  <c r="AM205" i="44"/>
  <c r="AN205" i="44"/>
  <c r="AO205" i="44"/>
  <c r="AP205" i="44"/>
  <c r="AQ205" i="44"/>
  <c r="AR205" i="44"/>
  <c r="F206" i="44"/>
  <c r="G206" i="44"/>
  <c r="H206" i="44"/>
  <c r="I206" i="44"/>
  <c r="J206" i="44"/>
  <c r="K206" i="44"/>
  <c r="L206" i="44"/>
  <c r="M206" i="44"/>
  <c r="N206" i="44"/>
  <c r="O206" i="44"/>
  <c r="P206" i="44"/>
  <c r="Q206" i="44"/>
  <c r="R206" i="44"/>
  <c r="S206" i="44"/>
  <c r="T206" i="44"/>
  <c r="U206" i="44"/>
  <c r="V206" i="44"/>
  <c r="W206" i="44"/>
  <c r="X206" i="44"/>
  <c r="Y206" i="44"/>
  <c r="Z206" i="44"/>
  <c r="AA206" i="44"/>
  <c r="AB206" i="44"/>
  <c r="AC206" i="44"/>
  <c r="AD206" i="44"/>
  <c r="AE206" i="44"/>
  <c r="AF206" i="44"/>
  <c r="AG206" i="44"/>
  <c r="AH206" i="44"/>
  <c r="AI206" i="44"/>
  <c r="AJ206" i="44"/>
  <c r="AK206" i="44"/>
  <c r="AL206" i="44"/>
  <c r="AM206" i="44"/>
  <c r="AN206" i="44"/>
  <c r="AO206" i="44"/>
  <c r="AP206" i="44"/>
  <c r="AQ206" i="44"/>
  <c r="AR206" i="44"/>
  <c r="F207" i="44"/>
  <c r="G207" i="44"/>
  <c r="H207" i="44"/>
  <c r="I207" i="44"/>
  <c r="J207" i="44"/>
  <c r="K207" i="44"/>
  <c r="L207" i="44"/>
  <c r="M207" i="44"/>
  <c r="N207" i="44"/>
  <c r="O207" i="44"/>
  <c r="P207" i="44"/>
  <c r="Q207" i="44"/>
  <c r="R207" i="44"/>
  <c r="S207" i="44"/>
  <c r="T207" i="44"/>
  <c r="U207" i="44"/>
  <c r="V207" i="44"/>
  <c r="W207" i="44"/>
  <c r="X207" i="44"/>
  <c r="Y207" i="44"/>
  <c r="Z207" i="44"/>
  <c r="AA207" i="44"/>
  <c r="AB207" i="44"/>
  <c r="AC207" i="44"/>
  <c r="AD207" i="44"/>
  <c r="AE207" i="44"/>
  <c r="AF207" i="44"/>
  <c r="AG207" i="44"/>
  <c r="AH207" i="44"/>
  <c r="AI207" i="44"/>
  <c r="AJ207" i="44"/>
  <c r="AK207" i="44"/>
  <c r="AL207" i="44"/>
  <c r="AM207" i="44"/>
  <c r="AN207" i="44"/>
  <c r="AO207" i="44"/>
  <c r="AP207" i="44"/>
  <c r="AQ207" i="44"/>
  <c r="AR207" i="44"/>
  <c r="F208" i="44"/>
  <c r="G208" i="44"/>
  <c r="H208" i="44"/>
  <c r="I208" i="44"/>
  <c r="J208" i="44"/>
  <c r="K208" i="44"/>
  <c r="L208" i="44"/>
  <c r="M208" i="44"/>
  <c r="N208" i="44"/>
  <c r="O208" i="44"/>
  <c r="P208" i="44"/>
  <c r="Q208" i="44"/>
  <c r="R208" i="44"/>
  <c r="S208" i="44"/>
  <c r="T208" i="44"/>
  <c r="U208" i="44"/>
  <c r="V208" i="44"/>
  <c r="W208" i="44"/>
  <c r="X208" i="44"/>
  <c r="Y208" i="44"/>
  <c r="Z208" i="44"/>
  <c r="AA208" i="44"/>
  <c r="AB208" i="44"/>
  <c r="AC208" i="44"/>
  <c r="AD208" i="44"/>
  <c r="AE208" i="44"/>
  <c r="AF208" i="44"/>
  <c r="AG208" i="44"/>
  <c r="AH208" i="44"/>
  <c r="AI208" i="44"/>
  <c r="AJ208" i="44"/>
  <c r="AK208" i="44"/>
  <c r="AL208" i="44"/>
  <c r="AM208" i="44"/>
  <c r="AN208" i="44"/>
  <c r="AO208" i="44"/>
  <c r="AP208" i="44"/>
  <c r="AQ208" i="44"/>
  <c r="AR208" i="44"/>
  <c r="F209" i="44"/>
  <c r="G209" i="44"/>
  <c r="H209" i="44"/>
  <c r="I209" i="44"/>
  <c r="J209" i="44"/>
  <c r="K209" i="44"/>
  <c r="L209" i="44"/>
  <c r="M209" i="44"/>
  <c r="N209" i="44"/>
  <c r="O209" i="44"/>
  <c r="P209" i="44"/>
  <c r="Q209" i="44"/>
  <c r="R209" i="44"/>
  <c r="S209" i="44"/>
  <c r="T209" i="44"/>
  <c r="U209" i="44"/>
  <c r="V209" i="44"/>
  <c r="W209" i="44"/>
  <c r="X209" i="44"/>
  <c r="Y209" i="44"/>
  <c r="Z209" i="44"/>
  <c r="AA209" i="44"/>
  <c r="AB209" i="44"/>
  <c r="AC209" i="44"/>
  <c r="AD209" i="44"/>
  <c r="AE209" i="44"/>
  <c r="AF209" i="44"/>
  <c r="AG209" i="44"/>
  <c r="AH209" i="44"/>
  <c r="AI209" i="44"/>
  <c r="AJ209" i="44"/>
  <c r="AK209" i="44"/>
  <c r="AL209" i="44"/>
  <c r="AM209" i="44"/>
  <c r="AN209" i="44"/>
  <c r="AO209" i="44"/>
  <c r="AP209" i="44"/>
  <c r="AQ209" i="44"/>
  <c r="AR209" i="44"/>
  <c r="F210" i="44"/>
  <c r="G210" i="44"/>
  <c r="H210" i="44"/>
  <c r="I210" i="44"/>
  <c r="J210" i="44"/>
  <c r="K210" i="44"/>
  <c r="L210" i="44"/>
  <c r="M210" i="44"/>
  <c r="N210" i="44"/>
  <c r="O210" i="44"/>
  <c r="P210" i="44"/>
  <c r="Q210" i="44"/>
  <c r="R210" i="44"/>
  <c r="S210" i="44"/>
  <c r="T210" i="44"/>
  <c r="U210" i="44"/>
  <c r="V210" i="44"/>
  <c r="W210" i="44"/>
  <c r="X210" i="44"/>
  <c r="Y210" i="44"/>
  <c r="Z210" i="44"/>
  <c r="AA210" i="44"/>
  <c r="AB210" i="44"/>
  <c r="AC210" i="44"/>
  <c r="AD210" i="44"/>
  <c r="AE210" i="44"/>
  <c r="AF210" i="44"/>
  <c r="AG210" i="44"/>
  <c r="AH210" i="44"/>
  <c r="AI210" i="44"/>
  <c r="AJ210" i="44"/>
  <c r="AK210" i="44"/>
  <c r="AL210" i="44"/>
  <c r="AM210" i="44"/>
  <c r="AN210" i="44"/>
  <c r="AO210" i="44"/>
  <c r="AP210" i="44"/>
  <c r="AQ210" i="44"/>
  <c r="AR210" i="44"/>
  <c r="F211" i="44"/>
  <c r="G211" i="44"/>
  <c r="H211" i="44"/>
  <c r="I211" i="44"/>
  <c r="J211" i="44"/>
  <c r="K211" i="44"/>
  <c r="L211" i="44"/>
  <c r="M211" i="44"/>
  <c r="N211" i="44"/>
  <c r="O211" i="44"/>
  <c r="P211" i="44"/>
  <c r="Q211" i="44"/>
  <c r="R211" i="44"/>
  <c r="S211" i="44"/>
  <c r="T211" i="44"/>
  <c r="U211" i="44"/>
  <c r="V211" i="44"/>
  <c r="W211" i="44"/>
  <c r="X211" i="44"/>
  <c r="Y211" i="44"/>
  <c r="Z211" i="44"/>
  <c r="AA211" i="44"/>
  <c r="AB211" i="44"/>
  <c r="AC211" i="44"/>
  <c r="AD211" i="44"/>
  <c r="AE211" i="44"/>
  <c r="AF211" i="44"/>
  <c r="AG211" i="44"/>
  <c r="AH211" i="44"/>
  <c r="AI211" i="44"/>
  <c r="AJ211" i="44"/>
  <c r="AK211" i="44"/>
  <c r="AL211" i="44"/>
  <c r="AM211" i="44"/>
  <c r="AN211" i="44"/>
  <c r="AO211" i="44"/>
  <c r="AP211" i="44"/>
  <c r="AQ211" i="44"/>
  <c r="AR211" i="44"/>
  <c r="E183" i="44"/>
  <c r="E184" i="44"/>
  <c r="E185" i="44"/>
  <c r="E186" i="44"/>
  <c r="E187" i="44"/>
  <c r="E188" i="44"/>
  <c r="D188" i="44" s="1"/>
  <c r="E189" i="44"/>
  <c r="E190" i="44"/>
  <c r="E191" i="44"/>
  <c r="E192" i="44"/>
  <c r="E193" i="44"/>
  <c r="E194" i="44"/>
  <c r="E195" i="44"/>
  <c r="E196" i="44"/>
  <c r="E197" i="44"/>
  <c r="E198" i="44"/>
  <c r="E199" i="44"/>
  <c r="E200" i="44"/>
  <c r="E201" i="44"/>
  <c r="E205" i="44"/>
  <c r="D205" i="44" s="1"/>
  <c r="E206" i="44"/>
  <c r="D206" i="44" s="1"/>
  <c r="E207" i="44"/>
  <c r="E208" i="44"/>
  <c r="E209" i="44"/>
  <c r="E210" i="44"/>
  <c r="E211" i="44"/>
  <c r="E182" i="44"/>
  <c r="D182" i="44" s="1"/>
  <c r="C182" i="44"/>
  <c r="C183" i="44"/>
  <c r="C184" i="44"/>
  <c r="C185" i="44"/>
  <c r="C186" i="44"/>
  <c r="C187" i="44"/>
  <c r="C188" i="44"/>
  <c r="C189" i="44"/>
  <c r="C190" i="44"/>
  <c r="C191" i="44"/>
  <c r="C192" i="44"/>
  <c r="C193" i="44"/>
  <c r="C194" i="44"/>
  <c r="C195" i="44"/>
  <c r="C196" i="44"/>
  <c r="C197" i="44"/>
  <c r="C198" i="44"/>
  <c r="C199" i="44"/>
  <c r="C200" i="44"/>
  <c r="C201" i="44"/>
  <c r="C202" i="44"/>
  <c r="C203" i="44"/>
  <c r="C204" i="44"/>
  <c r="C205" i="44"/>
  <c r="C206" i="44"/>
  <c r="C207" i="44"/>
  <c r="C208" i="44"/>
  <c r="C209" i="44"/>
  <c r="C210" i="44"/>
  <c r="C211" i="44"/>
  <c r="C212" i="44"/>
  <c r="B183" i="44"/>
  <c r="B184" i="44"/>
  <c r="B185" i="44"/>
  <c r="B186" i="44"/>
  <c r="B187" i="44"/>
  <c r="B188" i="44"/>
  <c r="B189" i="44"/>
  <c r="B190" i="44"/>
  <c r="B191" i="44"/>
  <c r="B192" i="44"/>
  <c r="B193" i="44"/>
  <c r="B194" i="44"/>
  <c r="B195" i="44"/>
  <c r="B196" i="44"/>
  <c r="B197" i="44"/>
  <c r="B198" i="44"/>
  <c r="B199" i="44"/>
  <c r="B200" i="44"/>
  <c r="B201" i="44"/>
  <c r="B202" i="44"/>
  <c r="B203" i="44"/>
  <c r="B204" i="44"/>
  <c r="B205" i="44"/>
  <c r="B206" i="44"/>
  <c r="B207" i="44"/>
  <c r="B208" i="44"/>
  <c r="B209" i="44"/>
  <c r="B210" i="44"/>
  <c r="B211" i="44"/>
  <c r="B212" i="44"/>
  <c r="D183" i="44"/>
  <c r="D184" i="44"/>
  <c r="D185" i="44"/>
  <c r="D186" i="44"/>
  <c r="D187" i="44"/>
  <c r="D189" i="44"/>
  <c r="D190" i="44"/>
  <c r="D191" i="44"/>
  <c r="D192" i="44"/>
  <c r="D193" i="44"/>
  <c r="D194" i="44"/>
  <c r="D195" i="44"/>
  <c r="D196" i="44"/>
  <c r="D197" i="44"/>
  <c r="D198" i="44"/>
  <c r="D199" i="44"/>
  <c r="D200" i="44"/>
  <c r="D201" i="44"/>
  <c r="D204" i="44"/>
  <c r="D93" i="44"/>
  <c r="D94" i="44"/>
  <c r="D95" i="44"/>
  <c r="D96" i="44"/>
  <c r="D97" i="44"/>
  <c r="D98" i="44"/>
  <c r="D99" i="44"/>
  <c r="D105" i="44"/>
  <c r="D107" i="44"/>
  <c r="D108" i="44"/>
  <c r="D109" i="44"/>
  <c r="D110" i="44"/>
  <c r="D111" i="44"/>
  <c r="D112" i="44"/>
  <c r="D113" i="44"/>
  <c r="D114" i="44"/>
  <c r="D115" i="44"/>
  <c r="D116" i="44"/>
  <c r="D117" i="44"/>
  <c r="D118" i="44"/>
  <c r="D119" i="44"/>
  <c r="D120" i="44"/>
  <c r="D121" i="44"/>
  <c r="D122" i="44"/>
  <c r="D123" i="44"/>
  <c r="D124" i="44"/>
  <c r="D125" i="44"/>
  <c r="D126" i="44"/>
  <c r="D127" i="44"/>
  <c r="D73" i="44"/>
  <c r="D74" i="44"/>
  <c r="D75" i="44"/>
  <c r="D76" i="44"/>
  <c r="D77" i="44"/>
  <c r="D78" i="44"/>
  <c r="D79" i="44"/>
  <c r="D80" i="44"/>
  <c r="D81" i="44"/>
  <c r="D82" i="44"/>
  <c r="D83" i="44"/>
  <c r="D84" i="44"/>
  <c r="D85" i="44"/>
  <c r="D86" i="44"/>
  <c r="D87" i="44"/>
  <c r="D88" i="44"/>
  <c r="D89" i="44"/>
  <c r="D90" i="44"/>
  <c r="D91" i="44"/>
  <c r="D72" i="44"/>
  <c r="C94" i="44"/>
  <c r="C214" i="44" s="1"/>
  <c r="C95" i="44"/>
  <c r="C215" i="44" s="1"/>
  <c r="C96" i="44"/>
  <c r="C216" i="44" s="1"/>
  <c r="C97" i="44"/>
  <c r="C217" i="44" s="1"/>
  <c r="C98" i="44"/>
  <c r="C218" i="44" s="1"/>
  <c r="C99" i="44"/>
  <c r="C219" i="44" s="1"/>
  <c r="C100" i="44"/>
  <c r="C220" i="44" s="1"/>
  <c r="C101" i="44"/>
  <c r="C221" i="44" s="1"/>
  <c r="C102" i="44"/>
  <c r="C222" i="44" s="1"/>
  <c r="C103" i="44"/>
  <c r="C223" i="44" s="1"/>
  <c r="C104" i="44"/>
  <c r="C224" i="44" s="1"/>
  <c r="C105" i="44"/>
  <c r="C225" i="44" s="1"/>
  <c r="C106" i="44"/>
  <c r="C226" i="44" s="1"/>
  <c r="C107" i="44"/>
  <c r="C227" i="44"/>
  <c r="C108" i="44"/>
  <c r="C228" i="44" s="1"/>
  <c r="C109" i="44"/>
  <c r="C229" i="44" s="1"/>
  <c r="C110" i="44"/>
  <c r="C230" i="44" s="1"/>
  <c r="C111" i="44"/>
  <c r="C231" i="44" s="1"/>
  <c r="C112" i="44"/>
  <c r="C232" i="44" s="1"/>
  <c r="C113" i="44"/>
  <c r="C233" i="44" s="1"/>
  <c r="C114" i="44"/>
  <c r="C234" i="44" s="1"/>
  <c r="C115" i="44"/>
  <c r="C235" i="44" s="1"/>
  <c r="C116" i="44"/>
  <c r="C236" i="44" s="1"/>
  <c r="C117" i="44"/>
  <c r="C237" i="44" s="1"/>
  <c r="C118" i="44"/>
  <c r="C238" i="44" s="1"/>
  <c r="C119" i="44"/>
  <c r="C239" i="44" s="1"/>
  <c r="C120" i="44"/>
  <c r="C240" i="44" s="1"/>
  <c r="C121" i="44"/>
  <c r="C241" i="44" s="1"/>
  <c r="C122" i="44"/>
  <c r="C242" i="44" s="1"/>
  <c r="C123" i="44"/>
  <c r="C243" i="44" s="1"/>
  <c r="C124" i="44"/>
  <c r="C244" i="44" s="1"/>
  <c r="C125" i="44"/>
  <c r="C245" i="44" s="1"/>
  <c r="C126" i="44"/>
  <c r="C246" i="44" s="1"/>
  <c r="C127" i="44"/>
  <c r="C247" i="44" s="1"/>
  <c r="C128" i="44"/>
  <c r="C248" i="44" s="1"/>
  <c r="B95" i="44"/>
  <c r="B215" i="44" s="1"/>
  <c r="B96" i="44"/>
  <c r="B216" i="44" s="1"/>
  <c r="B97" i="44"/>
  <c r="B217" i="44"/>
  <c r="B98" i="44"/>
  <c r="B218" i="44" s="1"/>
  <c r="B99" i="44"/>
  <c r="B219" i="44" s="1"/>
  <c r="B100" i="44"/>
  <c r="B220" i="44" s="1"/>
  <c r="B101" i="44"/>
  <c r="B221" i="44" s="1"/>
  <c r="B102" i="44"/>
  <c r="B222" i="44" s="1"/>
  <c r="B103" i="44"/>
  <c r="B223" i="44" s="1"/>
  <c r="B104" i="44"/>
  <c r="B224" i="44" s="1"/>
  <c r="B105" i="44"/>
  <c r="B225" i="44" s="1"/>
  <c r="B106" i="44"/>
  <c r="B226" i="44" s="1"/>
  <c r="B107" i="44"/>
  <c r="B227" i="44" s="1"/>
  <c r="B108" i="44"/>
  <c r="B228" i="44" s="1"/>
  <c r="B109" i="44"/>
  <c r="B229" i="44" s="1"/>
  <c r="B110" i="44"/>
  <c r="B230" i="44" s="1"/>
  <c r="B111" i="44"/>
  <c r="B231" i="44" s="1"/>
  <c r="B112" i="44"/>
  <c r="B232" i="44" s="1"/>
  <c r="B113" i="44"/>
  <c r="B233" i="44" s="1"/>
  <c r="B114" i="44"/>
  <c r="B234" i="44" s="1"/>
  <c r="B115" i="44"/>
  <c r="B235" i="44" s="1"/>
  <c r="B116" i="44"/>
  <c r="B236" i="44" s="1"/>
  <c r="B117" i="44"/>
  <c r="B237" i="44" s="1"/>
  <c r="B118" i="44"/>
  <c r="B238" i="44" s="1"/>
  <c r="B119" i="44"/>
  <c r="B239" i="44" s="1"/>
  <c r="B120" i="44"/>
  <c r="B240" i="44" s="1"/>
  <c r="B121" i="44"/>
  <c r="B241" i="44" s="1"/>
  <c r="B122" i="44"/>
  <c r="B242" i="44" s="1"/>
  <c r="B123" i="44"/>
  <c r="B243" i="44" s="1"/>
  <c r="B124" i="44"/>
  <c r="B244" i="44" s="1"/>
  <c r="B125" i="44"/>
  <c r="B245" i="44" s="1"/>
  <c r="B126" i="44"/>
  <c r="B246" i="44" s="1"/>
  <c r="B127" i="44"/>
  <c r="B247" i="44" s="1"/>
  <c r="B128" i="44"/>
  <c r="B248" i="44" s="1"/>
  <c r="B94" i="44"/>
  <c r="B214" i="44" s="1"/>
  <c r="B182" i="44"/>
  <c r="C62" i="44"/>
  <c r="C63" i="44"/>
  <c r="C64" i="44"/>
  <c r="C65" i="44"/>
  <c r="C66" i="44"/>
  <c r="C67" i="44"/>
  <c r="C68" i="44"/>
  <c r="C69" i="44"/>
  <c r="C70" i="44"/>
  <c r="C71" i="44"/>
  <c r="C72" i="44"/>
  <c r="C73" i="44"/>
  <c r="C74" i="44"/>
  <c r="C75" i="44"/>
  <c r="C76" i="44"/>
  <c r="C77" i="44"/>
  <c r="C78" i="44"/>
  <c r="C79" i="44"/>
  <c r="C80" i="44"/>
  <c r="C81" i="44"/>
  <c r="C82" i="44"/>
  <c r="C83" i="44"/>
  <c r="C84" i="44"/>
  <c r="C85" i="44"/>
  <c r="C86" i="44"/>
  <c r="C87" i="44"/>
  <c r="C88" i="44"/>
  <c r="C89" i="44"/>
  <c r="C90" i="44"/>
  <c r="C91" i="44"/>
  <c r="B63" i="44"/>
  <c r="B64" i="44"/>
  <c r="B65" i="44"/>
  <c r="B66" i="44"/>
  <c r="B67" i="44"/>
  <c r="B68" i="44"/>
  <c r="B69" i="44"/>
  <c r="B70" i="44"/>
  <c r="B71" i="44"/>
  <c r="B72" i="44"/>
  <c r="B73" i="44"/>
  <c r="B74" i="44"/>
  <c r="B75" i="44"/>
  <c r="B76" i="44"/>
  <c r="B77" i="44"/>
  <c r="B78" i="44"/>
  <c r="B79" i="44"/>
  <c r="B80" i="44"/>
  <c r="B81" i="44"/>
  <c r="B82" i="44"/>
  <c r="B83" i="44"/>
  <c r="B84" i="44"/>
  <c r="B85" i="44"/>
  <c r="B86" i="44"/>
  <c r="B87" i="44"/>
  <c r="B88" i="44"/>
  <c r="B89" i="44"/>
  <c r="B90" i="44"/>
  <c r="B91" i="44"/>
  <c r="B62" i="44"/>
  <c r="D71" i="44"/>
  <c r="D70" i="44"/>
  <c r="D69" i="44"/>
  <c r="D68" i="44"/>
  <c r="D67" i="44"/>
  <c r="D66" i="44"/>
  <c r="D65" i="44"/>
  <c r="D64" i="44"/>
  <c r="D63" i="44"/>
  <c r="D62" i="44"/>
  <c r="C46" i="28"/>
  <c r="G16" i="28"/>
  <c r="G57" i="28"/>
  <c r="G13" i="28"/>
  <c r="G69" i="28"/>
  <c r="G76" i="28"/>
  <c r="D27" i="44"/>
  <c r="D17" i="44"/>
  <c r="D18" i="44"/>
  <c r="D19" i="44"/>
  <c r="D20" i="44"/>
  <c r="D21" i="44"/>
  <c r="D16" i="44"/>
  <c r="D9" i="44"/>
  <c r="D10" i="44"/>
  <c r="D11" i="44"/>
  <c r="D12" i="44"/>
  <c r="D13" i="44"/>
  <c r="F83" i="10"/>
  <c r="G83" i="10"/>
  <c r="H83" i="10"/>
  <c r="I83" i="10"/>
  <c r="E83" i="10"/>
  <c r="I80" i="10"/>
  <c r="H80" i="10"/>
  <c r="G80" i="10"/>
  <c r="F80" i="10"/>
  <c r="E80" i="10"/>
  <c r="I125" i="10"/>
  <c r="H125" i="10"/>
  <c r="G125" i="10"/>
  <c r="F125" i="10"/>
  <c r="E125" i="10"/>
  <c r="I119" i="10"/>
  <c r="H119" i="10"/>
  <c r="G119" i="10"/>
  <c r="F119" i="10"/>
  <c r="E119" i="10"/>
  <c r="I113" i="10"/>
  <c r="H113" i="10"/>
  <c r="G113" i="10"/>
  <c r="F113" i="10"/>
  <c r="E113" i="10"/>
  <c r="E56" i="10"/>
  <c r="B45" i="10"/>
  <c r="B42" i="10"/>
  <c r="B43" i="10"/>
  <c r="B44" i="10"/>
  <c r="A43" i="10"/>
  <c r="A44" i="10"/>
  <c r="A42" i="10"/>
  <c r="A41" i="10"/>
  <c r="B28" i="10"/>
  <c r="A19" i="10"/>
  <c r="I68" i="28"/>
  <c r="E35" i="15" s="1"/>
  <c r="L68" i="28"/>
  <c r="H35" i="15" s="1"/>
  <c r="I63" i="28"/>
  <c r="I64" i="28"/>
  <c r="I65" i="28"/>
  <c r="I66" i="28"/>
  <c r="I67" i="28"/>
  <c r="L63" i="28"/>
  <c r="L64" i="28"/>
  <c r="L65" i="28"/>
  <c r="L66" i="28"/>
  <c r="L67" i="28"/>
  <c r="L60" i="28"/>
  <c r="L61" i="28"/>
  <c r="C9" i="28"/>
  <c r="D9" i="28"/>
  <c r="L15" i="28"/>
  <c r="H12" i="15" s="1"/>
  <c r="B7" i="15"/>
  <c r="B8" i="10" s="1"/>
  <c r="B8" i="15"/>
  <c r="B9" i="10" s="1"/>
  <c r="B9" i="15"/>
  <c r="B10" i="10" s="1"/>
  <c r="B6" i="15"/>
  <c r="K57" i="28"/>
  <c r="J57" i="28"/>
  <c r="H57" i="28"/>
  <c r="C55" i="28"/>
  <c r="D55" i="28"/>
  <c r="C56" i="28"/>
  <c r="D56" i="28"/>
  <c r="C53" i="28"/>
  <c r="D53" i="28"/>
  <c r="C49" i="28"/>
  <c r="D49" i="28"/>
  <c r="C51" i="28"/>
  <c r="D51" i="28"/>
  <c r="D46" i="28"/>
  <c r="E46" i="28" s="1"/>
  <c r="D48" i="28"/>
  <c r="C48" i="28"/>
  <c r="D74" i="28"/>
  <c r="D76" i="28" s="1"/>
  <c r="D60" i="28"/>
  <c r="D61" i="28"/>
  <c r="D63" i="28"/>
  <c r="D64" i="28"/>
  <c r="D65" i="28"/>
  <c r="D66" i="28"/>
  <c r="D67" i="28"/>
  <c r="D68" i="28"/>
  <c r="D70" i="28"/>
  <c r="D69" i="28" s="1"/>
  <c r="D19" i="28"/>
  <c r="D21" i="28"/>
  <c r="D23" i="28"/>
  <c r="D26" i="28"/>
  <c r="D27" i="28"/>
  <c r="D28" i="28"/>
  <c r="D29" i="28"/>
  <c r="D30" i="28"/>
  <c r="D31" i="28"/>
  <c r="D32" i="28"/>
  <c r="D34" i="28"/>
  <c r="D35" i="28"/>
  <c r="D36" i="28"/>
  <c r="D37" i="28"/>
  <c r="D40" i="28"/>
  <c r="D41" i="28"/>
  <c r="D39" i="28" s="1"/>
  <c r="D42" i="28"/>
  <c r="D15" i="28"/>
  <c r="D16" i="28" s="1"/>
  <c r="D10" i="28"/>
  <c r="D11" i="28"/>
  <c r="D12" i="28"/>
  <c r="D80" i="28"/>
  <c r="D81" i="28"/>
  <c r="D85" i="28"/>
  <c r="C74" i="28"/>
  <c r="E74" i="28" s="1"/>
  <c r="E76" i="28" s="1"/>
  <c r="C60" i="28"/>
  <c r="C61" i="28"/>
  <c r="E61" i="28" s="1"/>
  <c r="C63" i="28"/>
  <c r="C64" i="28"/>
  <c r="C65" i="28"/>
  <c r="C66" i="28"/>
  <c r="C67" i="28"/>
  <c r="E67" i="28" s="1"/>
  <c r="C68" i="28"/>
  <c r="E68" i="28" s="1"/>
  <c r="C70" i="28"/>
  <c r="C19" i="28"/>
  <c r="C20" i="28"/>
  <c r="C21" i="28"/>
  <c r="C22" i="28"/>
  <c r="C23" i="28"/>
  <c r="E23" i="28" s="1"/>
  <c r="C24" i="28"/>
  <c r="C26" i="28"/>
  <c r="C27" i="28"/>
  <c r="C28" i="28"/>
  <c r="C29" i="28"/>
  <c r="C30" i="28"/>
  <c r="C31" i="28"/>
  <c r="C32" i="28"/>
  <c r="C34" i="28"/>
  <c r="E34" i="28" s="1"/>
  <c r="C35" i="28"/>
  <c r="C36" i="28"/>
  <c r="C37" i="28"/>
  <c r="E37" i="28" s="1"/>
  <c r="C40" i="28"/>
  <c r="E40" i="28" s="1"/>
  <c r="C41" i="28"/>
  <c r="C42" i="28"/>
  <c r="C15" i="28"/>
  <c r="E15" i="28" s="1"/>
  <c r="E16" i="28" s="1"/>
  <c r="C10" i="28"/>
  <c r="E10" i="28" s="1"/>
  <c r="C11" i="28"/>
  <c r="C12" i="28"/>
  <c r="E12" i="28" s="1"/>
  <c r="C80" i="28"/>
  <c r="C81" i="28"/>
  <c r="C85" i="28"/>
  <c r="H76" i="28"/>
  <c r="H69" i="28"/>
  <c r="H16" i="28"/>
  <c r="H13" i="28"/>
  <c r="H86" i="28"/>
  <c r="I74" i="28"/>
  <c r="I76" i="28" s="1"/>
  <c r="I69" i="28"/>
  <c r="I16" i="28"/>
  <c r="J76" i="28"/>
  <c r="J69" i="28"/>
  <c r="J16" i="28"/>
  <c r="J13" i="28"/>
  <c r="J86" i="28"/>
  <c r="K76" i="28"/>
  <c r="K69" i="28"/>
  <c r="K72" i="28" s="1"/>
  <c r="K16" i="28"/>
  <c r="K13" i="28"/>
  <c r="K86" i="28"/>
  <c r="L74" i="28"/>
  <c r="L76" i="28"/>
  <c r="L69" i="28"/>
  <c r="C59" i="28"/>
  <c r="C16" i="28"/>
  <c r="G78" i="28"/>
  <c r="H78" i="28"/>
  <c r="J78" i="28"/>
  <c r="K78" i="28"/>
  <c r="B17" i="15"/>
  <c r="A17" i="15"/>
  <c r="E147" i="44"/>
  <c r="F147" i="44"/>
  <c r="G147" i="44"/>
  <c r="H147" i="44"/>
  <c r="I147" i="44"/>
  <c r="K144" i="44"/>
  <c r="K148" i="44" s="1"/>
  <c r="L144" i="44"/>
  <c r="L148" i="44" s="1"/>
  <c r="M144" i="44"/>
  <c r="N144" i="44"/>
  <c r="O144" i="44"/>
  <c r="O148" i="44" s="1"/>
  <c r="P144" i="44"/>
  <c r="P148" i="44" s="1"/>
  <c r="Q144" i="44"/>
  <c r="Q148" i="44" s="1"/>
  <c r="R144" i="44"/>
  <c r="R148" i="44" s="1"/>
  <c r="S144" i="44"/>
  <c r="S148" i="44" s="1"/>
  <c r="T144" i="44"/>
  <c r="T148" i="44" s="1"/>
  <c r="U144" i="44"/>
  <c r="U148" i="44" s="1"/>
  <c r="V144" i="44"/>
  <c r="V148" i="44" s="1"/>
  <c r="W144" i="44"/>
  <c r="W148" i="44" s="1"/>
  <c r="X144" i="44"/>
  <c r="X148" i="44" s="1"/>
  <c r="Y144" i="44"/>
  <c r="Y148" i="44" s="1"/>
  <c r="Z144" i="44"/>
  <c r="Z148" i="44" s="1"/>
  <c r="AA144" i="44"/>
  <c r="AA148" i="44" s="1"/>
  <c r="AB144" i="44"/>
  <c r="AB148" i="44" s="1"/>
  <c r="AC144" i="44"/>
  <c r="AC148" i="44" s="1"/>
  <c r="AD144" i="44"/>
  <c r="AD148" i="44" s="1"/>
  <c r="AE144" i="44"/>
  <c r="AE148" i="44" s="1"/>
  <c r="AF144" i="44"/>
  <c r="AF148" i="44" s="1"/>
  <c r="AG144" i="44"/>
  <c r="AG148" i="44" s="1"/>
  <c r="AH144" i="44"/>
  <c r="AI144" i="44"/>
  <c r="AI148" i="44" s="1"/>
  <c r="AJ144" i="44"/>
  <c r="AJ148" i="44" s="1"/>
  <c r="AK144" i="44"/>
  <c r="AK148" i="44" s="1"/>
  <c r="AL144" i="44"/>
  <c r="AL148" i="44" s="1"/>
  <c r="AM144" i="44"/>
  <c r="AM148" i="44" s="1"/>
  <c r="AN144" i="44"/>
  <c r="AN148" i="44" s="1"/>
  <c r="AO144" i="44"/>
  <c r="AO148" i="44" s="1"/>
  <c r="AP144" i="44"/>
  <c r="AP148" i="44" s="1"/>
  <c r="AQ144" i="44"/>
  <c r="AQ148" i="44" s="1"/>
  <c r="AR144" i="44"/>
  <c r="AR148" i="44" s="1"/>
  <c r="M148" i="44"/>
  <c r="N148" i="44"/>
  <c r="AH148" i="44"/>
  <c r="D129" i="44"/>
  <c r="D131" i="44"/>
  <c r="D132" i="44"/>
  <c r="D133" i="44"/>
  <c r="D15" i="44"/>
  <c r="D29" i="44"/>
  <c r="D30" i="44"/>
  <c r="D31" i="44"/>
  <c r="D32" i="44"/>
  <c r="D33" i="44"/>
  <c r="D35" i="44"/>
  <c r="D37" i="44"/>
  <c r="D38" i="44"/>
  <c r="D39" i="44"/>
  <c r="Y265" i="44"/>
  <c r="Z265" i="44"/>
  <c r="AA265" i="44"/>
  <c r="AB265" i="44"/>
  <c r="AC265" i="44"/>
  <c r="AD265" i="44"/>
  <c r="AE265" i="44"/>
  <c r="AF265" i="44"/>
  <c r="AG265" i="44"/>
  <c r="AH265" i="44"/>
  <c r="AI265" i="44"/>
  <c r="AJ265" i="44"/>
  <c r="AK265" i="44"/>
  <c r="AL265" i="44"/>
  <c r="AM265" i="44"/>
  <c r="AN265" i="44"/>
  <c r="AO265" i="44"/>
  <c r="AP265" i="44"/>
  <c r="AQ265" i="44"/>
  <c r="AR265" i="44"/>
  <c r="Y151" i="44"/>
  <c r="Z151" i="44"/>
  <c r="AA151" i="44"/>
  <c r="AB151" i="44"/>
  <c r="AC151" i="44"/>
  <c r="AD151" i="44"/>
  <c r="AE151" i="44"/>
  <c r="AF151" i="44"/>
  <c r="AG151" i="44"/>
  <c r="AH151" i="44"/>
  <c r="AI151" i="44"/>
  <c r="AJ151" i="44"/>
  <c r="AK151" i="44"/>
  <c r="AL151" i="44"/>
  <c r="AM151" i="44"/>
  <c r="AN151" i="44"/>
  <c r="AO151" i="44"/>
  <c r="AP151" i="44"/>
  <c r="AQ151" i="44"/>
  <c r="AR151" i="44"/>
  <c r="Y152" i="44"/>
  <c r="Z152" i="44"/>
  <c r="AA152" i="44"/>
  <c r="AB152" i="44"/>
  <c r="AC152" i="44"/>
  <c r="AD152" i="44"/>
  <c r="AE152" i="44"/>
  <c r="AF152" i="44"/>
  <c r="AG152" i="44"/>
  <c r="AH152" i="44"/>
  <c r="AI152" i="44"/>
  <c r="AJ152" i="44"/>
  <c r="AK152" i="44"/>
  <c r="AL152" i="44"/>
  <c r="AM152" i="44"/>
  <c r="AN152" i="44"/>
  <c r="AN153" i="44" s="1"/>
  <c r="AN158" i="44" s="1"/>
  <c r="AN159" i="44" s="1"/>
  <c r="AO152" i="44"/>
  <c r="AP152" i="44"/>
  <c r="AQ152" i="44"/>
  <c r="AR152" i="44"/>
  <c r="AQ153" i="44"/>
  <c r="AQ158" i="44" s="1"/>
  <c r="K152" i="44"/>
  <c r="K151" i="44"/>
  <c r="L152" i="44"/>
  <c r="L151" i="44"/>
  <c r="L153" i="44" s="1"/>
  <c r="L158" i="44" s="1"/>
  <c r="M152" i="44"/>
  <c r="M151" i="44"/>
  <c r="N152" i="44"/>
  <c r="N151" i="44"/>
  <c r="O152" i="44"/>
  <c r="O151" i="44"/>
  <c r="P152" i="44"/>
  <c r="P151" i="44"/>
  <c r="Q152" i="44"/>
  <c r="Q151" i="44"/>
  <c r="Q153" i="44" s="1"/>
  <c r="Q158" i="44" s="1"/>
  <c r="R152" i="44"/>
  <c r="R151" i="44"/>
  <c r="S152" i="44"/>
  <c r="S151" i="44"/>
  <c r="T152" i="44"/>
  <c r="T151" i="44"/>
  <c r="U152" i="44"/>
  <c r="U151" i="44"/>
  <c r="V152" i="44"/>
  <c r="V151" i="44"/>
  <c r="W152" i="44"/>
  <c r="W151" i="44"/>
  <c r="X152" i="44"/>
  <c r="X151" i="44"/>
  <c r="E136" i="44"/>
  <c r="X7" i="44"/>
  <c r="Y7" i="44" s="1"/>
  <c r="Z7" i="44" s="1"/>
  <c r="AA7" i="44" s="1"/>
  <c r="AB7" i="44" s="1"/>
  <c r="AC7" i="44" s="1"/>
  <c r="AD7" i="44" s="1"/>
  <c r="AE7" i="44" s="1"/>
  <c r="AF7" i="44" s="1"/>
  <c r="AG7" i="44" s="1"/>
  <c r="AH7" i="44" s="1"/>
  <c r="AI7" i="44" s="1"/>
  <c r="AJ7" i="44" s="1"/>
  <c r="AK7" i="44" s="1"/>
  <c r="AL7" i="44" s="1"/>
  <c r="AM7" i="44" s="1"/>
  <c r="AN7" i="44" s="1"/>
  <c r="AO7" i="44" s="1"/>
  <c r="AP7" i="44" s="1"/>
  <c r="AQ7" i="44" s="1"/>
  <c r="AR7" i="44" s="1"/>
  <c r="E42" i="44"/>
  <c r="B37" i="15"/>
  <c r="B33" i="10" s="1"/>
  <c r="A34" i="15"/>
  <c r="A30" i="10" s="1"/>
  <c r="A35" i="15"/>
  <c r="A31" i="10" s="1"/>
  <c r="A27" i="15"/>
  <c r="A26" i="15"/>
  <c r="A25" i="15"/>
  <c r="B15" i="15"/>
  <c r="B16" i="15"/>
  <c r="B17" i="10" s="1"/>
  <c r="B18" i="15"/>
  <c r="A18" i="15"/>
  <c r="A16" i="15"/>
  <c r="A17" i="10" s="1"/>
  <c r="C50" i="28"/>
  <c r="D50" i="28"/>
  <c r="C52" i="28"/>
  <c r="D52" i="28"/>
  <c r="C54" i="28"/>
  <c r="D54" i="28"/>
  <c r="C147" i="44"/>
  <c r="C146" i="44"/>
  <c r="C145" i="44"/>
  <c r="C144" i="44"/>
  <c r="A74" i="10"/>
  <c r="C143" i="44" s="1"/>
  <c r="F56" i="10"/>
  <c r="G56" i="10"/>
  <c r="H56" i="10"/>
  <c r="I56" i="10"/>
  <c r="A60" i="10"/>
  <c r="B60" i="10"/>
  <c r="F101" i="10"/>
  <c r="U265" i="44"/>
  <c r="G101" i="10"/>
  <c r="V265" i="44" s="1"/>
  <c r="H101" i="10"/>
  <c r="W265" i="44"/>
  <c r="I101" i="10"/>
  <c r="X265" i="44"/>
  <c r="E101" i="10"/>
  <c r="T265" i="44"/>
  <c r="F95" i="10"/>
  <c r="P265" i="44" s="1"/>
  <c r="G95" i="10"/>
  <c r="Q265" i="44"/>
  <c r="H95" i="10"/>
  <c r="R265" i="44" s="1"/>
  <c r="I95" i="10"/>
  <c r="S265" i="44" s="1"/>
  <c r="E95" i="10"/>
  <c r="O265" i="44" s="1"/>
  <c r="F89" i="10"/>
  <c r="K265" i="44" s="1"/>
  <c r="G89" i="10"/>
  <c r="L265" i="44"/>
  <c r="H89" i="10"/>
  <c r="M265" i="44"/>
  <c r="I89" i="10"/>
  <c r="N265" i="44" s="1"/>
  <c r="E89" i="10"/>
  <c r="J265" i="44"/>
  <c r="F265" i="44"/>
  <c r="G265" i="44"/>
  <c r="H265" i="44"/>
  <c r="I265" i="44"/>
  <c r="E265" i="44"/>
  <c r="E264" i="44"/>
  <c r="F264" i="44"/>
  <c r="G264" i="44"/>
  <c r="H264" i="44"/>
  <c r="I264" i="44"/>
  <c r="C249" i="44"/>
  <c r="C250" i="44"/>
  <c r="C256" i="44"/>
  <c r="C181" i="44"/>
  <c r="C213" i="44"/>
  <c r="C178" i="44"/>
  <c r="E49" i="44"/>
  <c r="I107" i="10"/>
  <c r="H107" i="10"/>
  <c r="G107" i="10"/>
  <c r="F107" i="10"/>
  <c r="E107" i="10"/>
  <c r="D73" i="10"/>
  <c r="C46" i="10"/>
  <c r="D46" i="10" s="1"/>
  <c r="C47" i="10"/>
  <c r="D47" i="10" s="1"/>
  <c r="D36" i="10"/>
  <c r="C10" i="10"/>
  <c r="D10" i="10" s="1"/>
  <c r="C11" i="37"/>
  <c r="B11" i="37" s="1"/>
  <c r="B56" i="10"/>
  <c r="B57" i="10"/>
  <c r="B58" i="10"/>
  <c r="B59" i="10"/>
  <c r="B61" i="10"/>
  <c r="B55" i="10"/>
  <c r="A56" i="10"/>
  <c r="A57" i="10"/>
  <c r="A58" i="10"/>
  <c r="A59" i="10"/>
  <c r="A61" i="10"/>
  <c r="A55" i="10"/>
  <c r="D17" i="41"/>
  <c r="D18" i="41"/>
  <c r="D19" i="41"/>
  <c r="B24" i="10"/>
  <c r="B25" i="10"/>
  <c r="B26" i="10"/>
  <c r="A24" i="10"/>
  <c r="A25" i="10"/>
  <c r="A26" i="10"/>
  <c r="C110" i="37"/>
  <c r="C135" i="37"/>
  <c r="C117" i="37"/>
  <c r="C136" i="37"/>
  <c r="C137" i="37"/>
  <c r="C141" i="37"/>
  <c r="F16" i="38"/>
  <c r="B110" i="37"/>
  <c r="B135" i="37"/>
  <c r="B117" i="37"/>
  <c r="B136" i="37"/>
  <c r="B137" i="37"/>
  <c r="B141" i="37"/>
  <c r="E16" i="38"/>
  <c r="F17" i="38"/>
  <c r="E17" i="38"/>
  <c r="B124" i="37"/>
  <c r="C81" i="37"/>
  <c r="F14" i="38"/>
  <c r="B81" i="37"/>
  <c r="E14" i="38"/>
  <c r="C54" i="37"/>
  <c r="C72" i="37"/>
  <c r="F13" i="38"/>
  <c r="B54" i="37"/>
  <c r="B72" i="37"/>
  <c r="E13" i="38"/>
  <c r="F15" i="38"/>
  <c r="E15" i="38"/>
  <c r="F12" i="38"/>
  <c r="E12" i="38"/>
  <c r="C73" i="37"/>
  <c r="C22" i="37"/>
  <c r="C25" i="37"/>
  <c r="C35" i="37"/>
  <c r="C45" i="37"/>
  <c r="C46" i="37"/>
  <c r="C211" i="37"/>
  <c r="D211" i="37"/>
  <c r="B73" i="37"/>
  <c r="B22" i="37"/>
  <c r="B25" i="37"/>
  <c r="B35" i="37"/>
  <c r="B45" i="37"/>
  <c r="B46" i="37"/>
  <c r="B211" i="37"/>
  <c r="C207" i="37"/>
  <c r="C213" i="37"/>
  <c r="C217" i="37"/>
  <c r="D217" i="37"/>
  <c r="B207" i="37"/>
  <c r="B213" i="37"/>
  <c r="B217" i="37"/>
  <c r="C205" i="37"/>
  <c r="D205" i="37"/>
  <c r="C204" i="37"/>
  <c r="D204" i="37"/>
  <c r="B205" i="37"/>
  <c r="B204" i="37"/>
  <c r="D213" i="37"/>
  <c r="C214" i="37"/>
  <c r="D214" i="37"/>
  <c r="C215" i="37"/>
  <c r="D215" i="37"/>
  <c r="C216" i="37"/>
  <c r="D216" i="37"/>
  <c r="C212" i="37"/>
  <c r="D212" i="37"/>
  <c r="C209" i="37"/>
  <c r="D209" i="37"/>
  <c r="D207" i="37"/>
  <c r="C206" i="37"/>
  <c r="D206" i="37"/>
  <c r="C210" i="37"/>
  <c r="C208" i="37"/>
  <c r="C104" i="37"/>
  <c r="B216" i="37"/>
  <c r="B215" i="37"/>
  <c r="B214" i="37"/>
  <c r="B212" i="37"/>
  <c r="B210" i="37"/>
  <c r="B209" i="37"/>
  <c r="B208" i="37"/>
  <c r="B206" i="37"/>
  <c r="C159" i="37"/>
  <c r="C139" i="37"/>
  <c r="B139" i="37"/>
  <c r="C138" i="37"/>
  <c r="B138" i="37"/>
  <c r="C132" i="37"/>
  <c r="C134" i="37"/>
  <c r="B132" i="37"/>
  <c r="B134" i="37"/>
  <c r="C133" i="37"/>
  <c r="B133" i="37"/>
  <c r="C118" i="37"/>
  <c r="C124" i="37"/>
  <c r="C127" i="37"/>
  <c r="C129" i="37"/>
  <c r="B118" i="37"/>
  <c r="B127" i="37"/>
  <c r="B129" i="37"/>
  <c r="C128" i="37"/>
  <c r="B128" i="37"/>
  <c r="C126" i="37"/>
  <c r="B126" i="37"/>
  <c r="C125" i="37"/>
  <c r="B125" i="37"/>
  <c r="C120" i="37"/>
  <c r="B120" i="37"/>
  <c r="C119" i="37"/>
  <c r="B119" i="37"/>
  <c r="C82" i="37"/>
  <c r="C83" i="37"/>
  <c r="B82" i="37"/>
  <c r="B83" i="37"/>
  <c r="C74" i="37"/>
  <c r="B74" i="37"/>
  <c r="B35" i="15"/>
  <c r="B43" i="15"/>
  <c r="B38" i="15"/>
  <c r="B34" i="10" s="1"/>
  <c r="B34" i="15"/>
  <c r="B19" i="15"/>
  <c r="B18" i="10" s="1"/>
  <c r="B20" i="15"/>
  <c r="B21" i="15"/>
  <c r="B40" i="10"/>
  <c r="B11" i="10"/>
  <c r="B16" i="10"/>
  <c r="A18" i="10"/>
  <c r="A20" i="10"/>
  <c r="B7" i="10"/>
  <c r="A8" i="10"/>
  <c r="A9" i="10"/>
  <c r="A10" i="10"/>
  <c r="A7" i="10"/>
  <c r="B42" i="15"/>
  <c r="B38" i="10" s="1"/>
  <c r="B33" i="15"/>
  <c r="B29" i="10" s="1"/>
  <c r="A33" i="15"/>
  <c r="A29" i="10" s="1"/>
  <c r="A24" i="15"/>
  <c r="A23" i="10" s="1"/>
  <c r="A15" i="15"/>
  <c r="A16" i="10" s="1"/>
  <c r="G7" i="28"/>
  <c r="H7" i="28" s="1"/>
  <c r="I7" i="28" s="1"/>
  <c r="J7" i="28" s="1"/>
  <c r="K7" i="28" s="1"/>
  <c r="L7" i="28" s="1"/>
  <c r="N8" i="30"/>
  <c r="N9" i="30"/>
  <c r="N10" i="30"/>
  <c r="N11" i="30"/>
  <c r="N12" i="30"/>
  <c r="N13" i="30"/>
  <c r="N14" i="30"/>
  <c r="N15" i="30"/>
  <c r="N16" i="30"/>
  <c r="N17" i="30"/>
  <c r="N18" i="30"/>
  <c r="N19" i="30"/>
  <c r="N20" i="30"/>
  <c r="N21" i="30"/>
  <c r="N22" i="30"/>
  <c r="N23" i="30"/>
  <c r="N24" i="30"/>
  <c r="N25" i="30"/>
  <c r="N26" i="30"/>
  <c r="N27" i="30"/>
  <c r="N28" i="30"/>
  <c r="N29" i="30"/>
  <c r="N30" i="30"/>
  <c r="N31" i="30"/>
  <c r="N32" i="30"/>
  <c r="N33" i="30"/>
  <c r="N34" i="30"/>
  <c r="N35" i="30"/>
  <c r="N36" i="30"/>
  <c r="N37" i="30"/>
  <c r="N38" i="30"/>
  <c r="N39" i="30"/>
  <c r="N40" i="30"/>
  <c r="N41" i="30"/>
  <c r="N42" i="30"/>
  <c r="N43" i="30"/>
  <c r="N44" i="30"/>
  <c r="N45" i="30"/>
  <c r="N46" i="30"/>
  <c r="N47" i="30"/>
  <c r="N48" i="30"/>
  <c r="N49" i="30"/>
  <c r="N50" i="30"/>
  <c r="N51" i="30"/>
  <c r="G8"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E8" i="30"/>
  <c r="E9" i="30"/>
  <c r="E10" i="30"/>
  <c r="E11" i="30"/>
  <c r="E12" i="30"/>
  <c r="E13" i="30"/>
  <c r="E14" i="30"/>
  <c r="E15" i="30"/>
  <c r="E16" i="30"/>
  <c r="E17" i="30"/>
  <c r="E18" i="30"/>
  <c r="E19" i="30"/>
  <c r="E20" i="30"/>
  <c r="E21" i="30"/>
  <c r="E22" i="30"/>
  <c r="E23" i="30"/>
  <c r="E24" i="30"/>
  <c r="E25" i="30"/>
  <c r="E26" i="30"/>
  <c r="E27" i="30"/>
  <c r="E28" i="30"/>
  <c r="E29" i="30"/>
  <c r="E30" i="30"/>
  <c r="E31" i="30"/>
  <c r="E32" i="30"/>
  <c r="E33" i="30"/>
  <c r="E34" i="30"/>
  <c r="E35" i="30"/>
  <c r="E36" i="30"/>
  <c r="E37" i="30"/>
  <c r="E38" i="30"/>
  <c r="E39" i="30"/>
  <c r="E40" i="30"/>
  <c r="E41" i="30"/>
  <c r="E42" i="30"/>
  <c r="E43" i="30"/>
  <c r="E44" i="30"/>
  <c r="E45" i="30"/>
  <c r="E46" i="30"/>
  <c r="E47" i="30"/>
  <c r="E48" i="30"/>
  <c r="E49" i="30"/>
  <c r="E50" i="30"/>
  <c r="E51" i="30"/>
  <c r="H40" i="15"/>
  <c r="E40" i="15"/>
  <c r="B12" i="15"/>
  <c r="B13" i="10" s="1"/>
  <c r="N1" i="30"/>
  <c r="B35" i="10"/>
  <c r="A35" i="10"/>
  <c r="B6" i="10"/>
  <c r="B39" i="10"/>
  <c r="A39" i="10"/>
  <c r="A38" i="10"/>
  <c r="D19" i="30"/>
  <c r="B12" i="30"/>
  <c r="A20" i="30"/>
  <c r="B20" i="30"/>
  <c r="C20" i="30"/>
  <c r="D20" i="30"/>
  <c r="I20" i="30"/>
  <c r="K20" i="30"/>
  <c r="A21" i="30"/>
  <c r="B21" i="30"/>
  <c r="C21" i="30"/>
  <c r="D21" i="30"/>
  <c r="K21" i="30"/>
  <c r="M21" i="30"/>
  <c r="A22" i="30"/>
  <c r="B22" i="30"/>
  <c r="C22" i="30"/>
  <c r="D22" i="30"/>
  <c r="I22" i="30"/>
  <c r="K22" i="30"/>
  <c r="M22" i="30"/>
  <c r="A23" i="30"/>
  <c r="B23" i="30"/>
  <c r="C23" i="30"/>
  <c r="D23" i="30"/>
  <c r="I23" i="30"/>
  <c r="K23" i="30"/>
  <c r="A24" i="30"/>
  <c r="B24" i="30"/>
  <c r="C24" i="30"/>
  <c r="D24" i="30"/>
  <c r="I24" i="30"/>
  <c r="K24" i="30"/>
  <c r="M24" i="30"/>
  <c r="A25" i="30"/>
  <c r="B25" i="30"/>
  <c r="C25" i="30"/>
  <c r="D25" i="30"/>
  <c r="K25" i="30"/>
  <c r="M25" i="30"/>
  <c r="A26" i="30"/>
  <c r="B26" i="30"/>
  <c r="C26" i="30"/>
  <c r="D26" i="30"/>
  <c r="K26" i="30"/>
  <c r="I26" i="30"/>
  <c r="A27" i="30"/>
  <c r="B27" i="30"/>
  <c r="C27" i="30"/>
  <c r="D27" i="30"/>
  <c r="K27" i="30"/>
  <c r="A28" i="30"/>
  <c r="B28" i="30"/>
  <c r="C28" i="30"/>
  <c r="D28" i="30"/>
  <c r="I28" i="30"/>
  <c r="K28" i="30"/>
  <c r="M28" i="30"/>
  <c r="A29" i="30"/>
  <c r="B29" i="30"/>
  <c r="C29" i="30"/>
  <c r="D29" i="30"/>
  <c r="I29" i="30"/>
  <c r="K29" i="30"/>
  <c r="M29" i="30"/>
  <c r="A30" i="30"/>
  <c r="B30" i="30"/>
  <c r="C30" i="30"/>
  <c r="D30" i="30"/>
  <c r="I30" i="30"/>
  <c r="K30" i="30"/>
  <c r="M30" i="30"/>
  <c r="A31" i="30"/>
  <c r="B31" i="30"/>
  <c r="C31" i="30"/>
  <c r="D31" i="30"/>
  <c r="I31" i="30"/>
  <c r="K31" i="30"/>
  <c r="A32" i="30"/>
  <c r="B32" i="30"/>
  <c r="C32" i="30"/>
  <c r="D32" i="30"/>
  <c r="I32" i="30"/>
  <c r="K32" i="30"/>
  <c r="M32" i="30"/>
  <c r="A33" i="30"/>
  <c r="B33" i="30"/>
  <c r="C33" i="30"/>
  <c r="D33" i="30"/>
  <c r="I33" i="30"/>
  <c r="K33" i="30"/>
  <c r="M33" i="30"/>
  <c r="A34" i="30"/>
  <c r="B34" i="30"/>
  <c r="C34" i="30"/>
  <c r="D34" i="30"/>
  <c r="K34" i="30"/>
  <c r="M34" i="30"/>
  <c r="A35" i="30"/>
  <c r="B35" i="30"/>
  <c r="C35" i="30"/>
  <c r="D35" i="30"/>
  <c r="I35" i="30"/>
  <c r="K35" i="30"/>
  <c r="A36" i="30"/>
  <c r="B36" i="30"/>
  <c r="C36" i="30"/>
  <c r="D36" i="30"/>
  <c r="I36" i="30"/>
  <c r="K36" i="30"/>
  <c r="M36" i="30"/>
  <c r="A37" i="30"/>
  <c r="B37" i="30"/>
  <c r="C37" i="30"/>
  <c r="D37" i="30"/>
  <c r="K37" i="30"/>
  <c r="M37" i="30"/>
  <c r="A38" i="30"/>
  <c r="B38" i="30"/>
  <c r="C38" i="30"/>
  <c r="D38" i="30"/>
  <c r="I38" i="30"/>
  <c r="K38" i="30"/>
  <c r="M38" i="30"/>
  <c r="A39" i="30"/>
  <c r="B39" i="30"/>
  <c r="C39" i="30"/>
  <c r="D39" i="30"/>
  <c r="K39" i="30"/>
  <c r="A40" i="30"/>
  <c r="B40" i="30"/>
  <c r="C40" i="30"/>
  <c r="D40" i="30"/>
  <c r="I40" i="30"/>
  <c r="M40" i="30"/>
  <c r="A41" i="30"/>
  <c r="B41" i="30"/>
  <c r="C41" i="30"/>
  <c r="D41" i="30"/>
  <c r="K41" i="30"/>
  <c r="M41" i="30"/>
  <c r="A42" i="30"/>
  <c r="B42" i="30"/>
  <c r="C42" i="30"/>
  <c r="D42" i="30"/>
  <c r="K42" i="30"/>
  <c r="M42" i="30"/>
  <c r="A43" i="30"/>
  <c r="B43" i="30"/>
  <c r="C43" i="30"/>
  <c r="D43" i="30"/>
  <c r="I43" i="30"/>
  <c r="K43" i="30"/>
  <c r="A44" i="30"/>
  <c r="B44" i="30"/>
  <c r="C44" i="30"/>
  <c r="D44" i="30"/>
  <c r="I44" i="30"/>
  <c r="K44" i="30"/>
  <c r="M44" i="30"/>
  <c r="A45" i="30"/>
  <c r="B45" i="30"/>
  <c r="C45" i="30"/>
  <c r="D45" i="30"/>
  <c r="K45" i="30"/>
  <c r="M45" i="30"/>
  <c r="A46" i="30"/>
  <c r="B46" i="30"/>
  <c r="C46" i="30"/>
  <c r="D46" i="30"/>
  <c r="I46" i="30"/>
  <c r="K46" i="30"/>
  <c r="M46" i="30"/>
  <c r="A47" i="30"/>
  <c r="B47" i="30"/>
  <c r="C47" i="30"/>
  <c r="D47" i="30"/>
  <c r="K47" i="30"/>
  <c r="A48" i="30"/>
  <c r="B48" i="30"/>
  <c r="C48" i="30"/>
  <c r="D48" i="30"/>
  <c r="I48" i="30"/>
  <c r="M48" i="30"/>
  <c r="A49" i="30"/>
  <c r="B49" i="30"/>
  <c r="C49" i="30"/>
  <c r="D49" i="30"/>
  <c r="K49" i="30"/>
  <c r="M49" i="30"/>
  <c r="A50" i="30"/>
  <c r="B50" i="30"/>
  <c r="C50" i="30"/>
  <c r="D50" i="30"/>
  <c r="I50" i="30"/>
  <c r="K50" i="30"/>
  <c r="M50" i="30"/>
  <c r="M26" i="30"/>
  <c r="M20" i="30"/>
  <c r="I21" i="30"/>
  <c r="I42" i="30"/>
  <c r="I41" i="30"/>
  <c r="I34" i="30"/>
  <c r="I27" i="30"/>
  <c r="I25" i="30"/>
  <c r="K48" i="30"/>
  <c r="K40" i="30"/>
  <c r="I47" i="30"/>
  <c r="I39" i="30"/>
  <c r="I45" i="30"/>
  <c r="I37" i="30"/>
  <c r="I49" i="30"/>
  <c r="M47" i="30"/>
  <c r="M43" i="30"/>
  <c r="M39" i="30"/>
  <c r="M35" i="30"/>
  <c r="M31" i="30"/>
  <c r="M27" i="30"/>
  <c r="M23" i="30"/>
  <c r="M13" i="30"/>
  <c r="I16" i="30"/>
  <c r="I11" i="30"/>
  <c r="I12" i="30"/>
  <c r="I13" i="30"/>
  <c r="M15" i="30"/>
  <c r="M16" i="30"/>
  <c r="I19"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C16" i="30"/>
  <c r="D16" i="30"/>
  <c r="A17" i="30"/>
  <c r="B17" i="30"/>
  <c r="C17" i="30"/>
  <c r="D17" i="30"/>
  <c r="A18" i="30"/>
  <c r="B18" i="30"/>
  <c r="C18" i="30"/>
  <c r="D18" i="30"/>
  <c r="A19" i="30"/>
  <c r="B19" i="30"/>
  <c r="C19" i="30"/>
  <c r="D8" i="30"/>
  <c r="B8" i="30"/>
  <c r="C8" i="30"/>
  <c r="A8" i="30"/>
  <c r="I15" i="30"/>
  <c r="K19" i="30"/>
  <c r="K11" i="30"/>
  <c r="M14" i="30"/>
  <c r="K10" i="30"/>
  <c r="K17" i="30"/>
  <c r="K9" i="30"/>
  <c r="M12" i="30"/>
  <c r="K18" i="30"/>
  <c r="K16" i="30"/>
  <c r="M19" i="30"/>
  <c r="M11" i="30"/>
  <c r="K15" i="30"/>
  <c r="M18" i="30"/>
  <c r="M10" i="30"/>
  <c r="I14" i="30"/>
  <c r="I18" i="30"/>
  <c r="I10" i="30"/>
  <c r="K14" i="30"/>
  <c r="M17" i="30"/>
  <c r="M9" i="30"/>
  <c r="I17" i="30"/>
  <c r="I9" i="30"/>
  <c r="K13" i="30"/>
  <c r="K12" i="30"/>
  <c r="M8" i="30"/>
  <c r="I8" i="30"/>
  <c r="K8" i="30"/>
  <c r="M53" i="30"/>
  <c r="I53" i="30"/>
  <c r="K53" i="30"/>
  <c r="H53" i="30"/>
  <c r="A6" i="10"/>
  <c r="B32" i="10"/>
  <c r="A33" i="10"/>
  <c r="A34" i="10"/>
  <c r="B37" i="10"/>
  <c r="B21" i="10"/>
  <c r="A22" i="10"/>
  <c r="B22" i="10"/>
  <c r="B23" i="10"/>
  <c r="B27" i="10"/>
  <c r="A28" i="10"/>
  <c r="B14" i="10"/>
  <c r="A15" i="10"/>
  <c r="B15" i="10"/>
  <c r="A12" i="10"/>
  <c r="B12" i="10"/>
  <c r="A13" i="10"/>
  <c r="B48" i="10"/>
  <c r="E254" i="44" l="1"/>
  <c r="AN212" i="44"/>
  <c r="T254" i="44"/>
  <c r="G128" i="44"/>
  <c r="AF153" i="44"/>
  <c r="AF158" i="44" s="1"/>
  <c r="AF159" i="44" s="1"/>
  <c r="O221" i="44"/>
  <c r="S226" i="44"/>
  <c r="Q220" i="44"/>
  <c r="D220" i="44" s="1"/>
  <c r="AL220" i="44"/>
  <c r="AD220" i="44"/>
  <c r="V220" i="44"/>
  <c r="AM153" i="44"/>
  <c r="AM158" i="44" s="1"/>
  <c r="AI153" i="44"/>
  <c r="AI158" i="44" s="1"/>
  <c r="AP221" i="44"/>
  <c r="AA254" i="44"/>
  <c r="S254" i="44"/>
  <c r="F153" i="44"/>
  <c r="AE226" i="44"/>
  <c r="P212" i="44"/>
  <c r="D238" i="44"/>
  <c r="D230" i="44"/>
  <c r="AO221" i="44"/>
  <c r="M221" i="44"/>
  <c r="T135" i="44"/>
  <c r="V254" i="44"/>
  <c r="N254" i="44"/>
  <c r="X212" i="44"/>
  <c r="J254" i="44"/>
  <c r="D252" i="44"/>
  <c r="AD34" i="44"/>
  <c r="AD36" i="44" s="1"/>
  <c r="AB34" i="44"/>
  <c r="AB36" i="44" s="1"/>
  <c r="AB41" i="44" s="1"/>
  <c r="R34" i="44"/>
  <c r="R36" i="44" s="1"/>
  <c r="R41" i="44" s="1"/>
  <c r="AP17" i="41"/>
  <c r="AH17" i="41"/>
  <c r="J17" i="41"/>
  <c r="U226" i="44"/>
  <c r="AN34" i="44"/>
  <c r="AN36" i="44" s="1"/>
  <c r="AN41" i="44" s="1"/>
  <c r="AN226" i="44"/>
  <c r="AL128" i="44"/>
  <c r="AL7" i="41" s="1"/>
  <c r="AL226" i="44"/>
  <c r="AD7" i="41"/>
  <c r="AD130" i="44"/>
  <c r="AD135" i="44" s="1"/>
  <c r="N153" i="44"/>
  <c r="N158" i="44" s="1"/>
  <c r="N159" i="44" s="1"/>
  <c r="AM254" i="44"/>
  <c r="AJ254" i="44"/>
  <c r="I153" i="44"/>
  <c r="AL212" i="44"/>
  <c r="W212" i="44"/>
  <c r="F220" i="44"/>
  <c r="D222" i="44"/>
  <c r="D253" i="44"/>
  <c r="D251" i="44"/>
  <c r="S34" i="44"/>
  <c r="S36" i="44" s="1"/>
  <c r="S41" i="44" s="1"/>
  <c r="AB220" i="44"/>
  <c r="M220" i="44"/>
  <c r="U221" i="44"/>
  <c r="D214" i="44"/>
  <c r="N130" i="44"/>
  <c r="H153" i="44"/>
  <c r="AL34" i="44"/>
  <c r="AL36" i="44" s="1"/>
  <c r="AJ34" i="44"/>
  <c r="AJ36" i="44" s="1"/>
  <c r="U34" i="44"/>
  <c r="U36" i="44" s="1"/>
  <c r="U41" i="44" s="1"/>
  <c r="G226" i="44"/>
  <c r="AA153" i="44"/>
  <c r="AA158" i="44" s="1"/>
  <c r="AM159" i="44"/>
  <c r="AK221" i="44"/>
  <c r="C14" i="41"/>
  <c r="AI34" i="44"/>
  <c r="AI36" i="44" s="1"/>
  <c r="AI41" i="44" s="1"/>
  <c r="N226" i="44"/>
  <c r="AF221" i="44"/>
  <c r="AO254" i="44"/>
  <c r="AD254" i="44"/>
  <c r="AK226" i="44"/>
  <c r="AI226" i="44"/>
  <c r="AA34" i="44"/>
  <c r="AA36" i="44" s="1"/>
  <c r="AA41" i="44" s="1"/>
  <c r="V34" i="44"/>
  <c r="V36" i="44" s="1"/>
  <c r="V41" i="44" s="1"/>
  <c r="T34" i="44"/>
  <c r="T36" i="44" s="1"/>
  <c r="AE212" i="44"/>
  <c r="AG153" i="44"/>
  <c r="AG158" i="44" s="1"/>
  <c r="Y153" i="44"/>
  <c r="Y158" i="44" s="1"/>
  <c r="Y159" i="44" s="1"/>
  <c r="D246" i="44"/>
  <c r="H221" i="44"/>
  <c r="AK254" i="44"/>
  <c r="AG254" i="44"/>
  <c r="AC254" i="44"/>
  <c r="Z254" i="44"/>
  <c r="AC34" i="44"/>
  <c r="AC36" i="44" s="1"/>
  <c r="D240" i="44"/>
  <c r="D232" i="44"/>
  <c r="AR254" i="44"/>
  <c r="Y254" i="44"/>
  <c r="F254" i="44"/>
  <c r="AP34" i="44"/>
  <c r="AP36" i="44" s="1"/>
  <c r="Z34" i="44"/>
  <c r="Z36" i="44" s="1"/>
  <c r="Z41" i="44" s="1"/>
  <c r="O34" i="44"/>
  <c r="O36" i="44" s="1"/>
  <c r="O41" i="44" s="1"/>
  <c r="F34" i="44"/>
  <c r="F36" i="44" s="1"/>
  <c r="F41" i="44" s="1"/>
  <c r="H212" i="44"/>
  <c r="AM128" i="44"/>
  <c r="AH226" i="44"/>
  <c r="P128" i="44"/>
  <c r="P226" i="44"/>
  <c r="J34" i="44"/>
  <c r="J36" i="44" s="1"/>
  <c r="J41" i="44" s="1"/>
  <c r="J226" i="44"/>
  <c r="AO34" i="44"/>
  <c r="AO36" i="44" s="1"/>
  <c r="AO41" i="44" s="1"/>
  <c r="AO226" i="44"/>
  <c r="X128" i="44"/>
  <c r="X226" i="44"/>
  <c r="AD41" i="44"/>
  <c r="Z226" i="44"/>
  <c r="F128" i="44"/>
  <c r="F130" i="44" s="1"/>
  <c r="F226" i="44"/>
  <c r="AF128" i="44"/>
  <c r="AF130" i="44" s="1"/>
  <c r="AF226" i="44"/>
  <c r="H128" i="44"/>
  <c r="H226" i="44"/>
  <c r="AP128" i="44"/>
  <c r="AP130" i="44" s="1"/>
  <c r="P153" i="44"/>
  <c r="P158" i="44" s="1"/>
  <c r="P159" i="44" s="1"/>
  <c r="AQ159" i="44"/>
  <c r="D211" i="44"/>
  <c r="AB226" i="44"/>
  <c r="D224" i="44"/>
  <c r="AB221" i="44"/>
  <c r="AP220" i="44"/>
  <c r="AJ41" i="44"/>
  <c r="AP41" i="44"/>
  <c r="T248" i="44"/>
  <c r="N248" i="44"/>
  <c r="AO128" i="44"/>
  <c r="AO7" i="41" s="1"/>
  <c r="AO8" i="41" s="1"/>
  <c r="AO12" i="41" s="1"/>
  <c r="AH128" i="44"/>
  <c r="AH130" i="44" s="1"/>
  <c r="AA128" i="44"/>
  <c r="L159" i="44"/>
  <c r="D6" i="41"/>
  <c r="I221" i="44"/>
  <c r="AI254" i="44"/>
  <c r="R254" i="44"/>
  <c r="K254" i="44"/>
  <c r="AM34" i="44"/>
  <c r="AM36" i="44" s="1"/>
  <c r="AM41" i="44" s="1"/>
  <c r="M34" i="44"/>
  <c r="M36" i="44" s="1"/>
  <c r="M41" i="44" s="1"/>
  <c r="G34" i="44"/>
  <c r="G36" i="44" s="1"/>
  <c r="G41" i="44" s="1"/>
  <c r="AG128" i="44"/>
  <c r="Z128" i="44"/>
  <c r="Z130" i="44" s="1"/>
  <c r="S128" i="44"/>
  <c r="S7" i="41" s="1"/>
  <c r="S8" i="41" s="1"/>
  <c r="S12" i="41" s="1"/>
  <c r="D264" i="44"/>
  <c r="AE153" i="44"/>
  <c r="AE158" i="44" s="1"/>
  <c r="AE159" i="44" s="1"/>
  <c r="D22" i="44"/>
  <c r="D208" i="44"/>
  <c r="AI221" i="44"/>
  <c r="Z221" i="44"/>
  <c r="D216" i="44"/>
  <c r="X254" i="44"/>
  <c r="Q254" i="44"/>
  <c r="E153" i="44"/>
  <c r="AL248" i="44"/>
  <c r="G212" i="44"/>
  <c r="Y128" i="44"/>
  <c r="Y130" i="44" s="1"/>
  <c r="R128" i="44"/>
  <c r="R130" i="44" s="1"/>
  <c r="J128" i="44"/>
  <c r="J7" i="41" s="1"/>
  <c r="J8" i="41" s="1"/>
  <c r="Z153" i="44"/>
  <c r="Z158" i="44" s="1"/>
  <c r="Z159" i="44" s="1"/>
  <c r="D14" i="44"/>
  <c r="D100" i="44"/>
  <c r="D92" i="44"/>
  <c r="AH221" i="44"/>
  <c r="X221" i="44"/>
  <c r="O220" i="44"/>
  <c r="AM130" i="44"/>
  <c r="AM135" i="44" s="1"/>
  <c r="AM255" i="44" s="1"/>
  <c r="V130" i="44"/>
  <c r="V135" i="44" s="1"/>
  <c r="V255" i="44" s="1"/>
  <c r="AR34" i="44"/>
  <c r="AR36" i="44" s="1"/>
  <c r="AR41" i="44" s="1"/>
  <c r="AK34" i="44"/>
  <c r="AK36" i="44" s="1"/>
  <c r="AK41" i="44" s="1"/>
  <c r="AE34" i="44"/>
  <c r="AE36" i="44" s="1"/>
  <c r="AE41" i="44" s="1"/>
  <c r="E34" i="44"/>
  <c r="E36" i="44" s="1"/>
  <c r="E41" i="44" s="1"/>
  <c r="E43" i="44" s="1"/>
  <c r="F42" i="44" s="1"/>
  <c r="AF212" i="44"/>
  <c r="D207" i="44"/>
  <c r="V226" i="44"/>
  <c r="AD255" i="44"/>
  <c r="W254" i="44"/>
  <c r="P254" i="44"/>
  <c r="I254" i="44"/>
  <c r="C16" i="41"/>
  <c r="AD248" i="44"/>
  <c r="M212" i="44"/>
  <c r="N17" i="41"/>
  <c r="D40" i="44"/>
  <c r="K226" i="44"/>
  <c r="U220" i="44"/>
  <c r="L41" i="44"/>
  <c r="W34" i="44"/>
  <c r="W36" i="44" s="1"/>
  <c r="W41" i="44" s="1"/>
  <c r="AR17" i="41"/>
  <c r="AB17" i="41"/>
  <c r="T17" i="41"/>
  <c r="L17" i="41"/>
  <c r="AD226" i="44"/>
  <c r="AD221" i="44"/>
  <c r="AL41" i="44"/>
  <c r="AC41" i="44"/>
  <c r="AQ254" i="44"/>
  <c r="O254" i="44"/>
  <c r="H254" i="44"/>
  <c r="AB128" i="44"/>
  <c r="AB7" i="41" s="1"/>
  <c r="AB8" i="41" s="1"/>
  <c r="V248" i="44"/>
  <c r="AM212" i="44"/>
  <c r="AQ128" i="44"/>
  <c r="AQ130" i="44" s="1"/>
  <c r="AQ135" i="44" s="1"/>
  <c r="AA159" i="44"/>
  <c r="S153" i="44"/>
  <c r="S158" i="44" s="1"/>
  <c r="S159" i="44" s="1"/>
  <c r="AG130" i="44"/>
  <c r="AG7" i="41"/>
  <c r="AG8" i="41" s="1"/>
  <c r="AG12" i="41" s="1"/>
  <c r="S248" i="44"/>
  <c r="AI159" i="44"/>
  <c r="AL153" i="44"/>
  <c r="AL158" i="44" s="1"/>
  <c r="AL159" i="44" s="1"/>
  <c r="AP153" i="44"/>
  <c r="AP158" i="44" s="1"/>
  <c r="AP159" i="44" s="1"/>
  <c r="AP161" i="44" s="1"/>
  <c r="AM7" i="41"/>
  <c r="AM248" i="44"/>
  <c r="Y7" i="41"/>
  <c r="Y8" i="41" s="1"/>
  <c r="Y12" i="41" s="1"/>
  <c r="AG159" i="44"/>
  <c r="AQ28" i="44"/>
  <c r="AQ226" i="44" s="1"/>
  <c r="AQ221" i="44"/>
  <c r="AA248" i="44"/>
  <c r="AA7" i="41"/>
  <c r="AA8" i="41" s="1"/>
  <c r="AA12" i="41" s="1"/>
  <c r="AA130" i="44"/>
  <c r="AD153" i="44"/>
  <c r="AD158" i="44" s="1"/>
  <c r="AD159" i="44" s="1"/>
  <c r="AD161" i="44" s="1"/>
  <c r="AH153" i="44"/>
  <c r="AH158" i="44" s="1"/>
  <c r="AH159" i="44" s="1"/>
  <c r="AH161" i="44" s="1"/>
  <c r="AK153" i="44"/>
  <c r="AK158" i="44" s="1"/>
  <c r="AK159" i="44" s="1"/>
  <c r="AC153" i="44"/>
  <c r="AC158" i="44" s="1"/>
  <c r="AC159" i="44" s="1"/>
  <c r="AE7" i="41"/>
  <c r="AE8" i="41" s="1"/>
  <c r="AE12" i="41" s="1"/>
  <c r="AE130" i="44"/>
  <c r="AE248" i="44"/>
  <c r="D249" i="44"/>
  <c r="D247" i="44"/>
  <c r="D245" i="44"/>
  <c r="D244" i="44"/>
  <c r="D243" i="44"/>
  <c r="D242" i="44"/>
  <c r="D241" i="44"/>
  <c r="D239" i="44"/>
  <c r="D237" i="44"/>
  <c r="D236" i="44"/>
  <c r="D235" i="44"/>
  <c r="D234" i="44"/>
  <c r="D233" i="44"/>
  <c r="D231" i="44"/>
  <c r="D229" i="44"/>
  <c r="D228" i="44"/>
  <c r="D227" i="44"/>
  <c r="D225" i="44"/>
  <c r="D223" i="44"/>
  <c r="D23" i="44"/>
  <c r="AG28" i="44"/>
  <c r="AG226" i="44" s="1"/>
  <c r="AG221" i="44"/>
  <c r="W128" i="44"/>
  <c r="W226" i="44"/>
  <c r="L106" i="44"/>
  <c r="L221" i="44"/>
  <c r="D101" i="44"/>
  <c r="H7" i="41"/>
  <c r="H8" i="41" s="1"/>
  <c r="H130" i="44"/>
  <c r="Q159" i="44"/>
  <c r="D219" i="44"/>
  <c r="D218" i="44"/>
  <c r="D217" i="44"/>
  <c r="D215" i="44"/>
  <c r="D213" i="44"/>
  <c r="AP254" i="44"/>
  <c r="G7" i="41"/>
  <c r="G130" i="44"/>
  <c r="G248" i="44"/>
  <c r="D209" i="44"/>
  <c r="D210" i="44"/>
  <c r="X153" i="44"/>
  <c r="X158" i="44" s="1"/>
  <c r="X159" i="44" s="1"/>
  <c r="T153" i="44"/>
  <c r="T158" i="44" s="1"/>
  <c r="T159" i="44" s="1"/>
  <c r="T161" i="44" s="1"/>
  <c r="D134" i="44"/>
  <c r="T41" i="44"/>
  <c r="T250" i="44"/>
  <c r="AR106" i="44"/>
  <c r="AR221" i="44"/>
  <c r="AJ106" i="44"/>
  <c r="AJ221" i="44"/>
  <c r="Y28" i="44"/>
  <c r="Y34" i="44" s="1"/>
  <c r="Y36" i="44" s="1"/>
  <c r="Y41" i="44" s="1"/>
  <c r="Y221" i="44"/>
  <c r="O128" i="44"/>
  <c r="O226" i="44"/>
  <c r="H34" i="44"/>
  <c r="H248" i="44" s="1"/>
  <c r="AK128" i="44"/>
  <c r="R7" i="41"/>
  <c r="R8" i="41" s="1"/>
  <c r="R12" i="41" s="1"/>
  <c r="R248" i="44"/>
  <c r="AL8" i="41"/>
  <c r="AL12" i="41" s="1"/>
  <c r="C6" i="41"/>
  <c r="E212" i="44"/>
  <c r="AH41" i="44"/>
  <c r="X130" i="44"/>
  <c r="X7" i="41"/>
  <c r="X8" i="41" s="1"/>
  <c r="X12" i="41" s="1"/>
  <c r="AQ7" i="41"/>
  <c r="AQ8" i="41" s="1"/>
  <c r="AQ12" i="41" s="1"/>
  <c r="Q128" i="44"/>
  <c r="K128" i="44"/>
  <c r="AN254" i="44"/>
  <c r="AF34" i="44"/>
  <c r="AF36" i="44" s="1"/>
  <c r="AF41" i="44" s="1"/>
  <c r="Q34" i="44"/>
  <c r="Q36" i="44" s="1"/>
  <c r="Q41" i="44" s="1"/>
  <c r="AP7" i="41"/>
  <c r="AP8" i="41" s="1"/>
  <c r="AP12" i="41" s="1"/>
  <c r="AP248" i="44"/>
  <c r="AC128" i="44"/>
  <c r="AD8" i="41"/>
  <c r="AD12" i="41" s="1"/>
  <c r="E128" i="44"/>
  <c r="P130" i="44"/>
  <c r="P161" i="44" s="1"/>
  <c r="P7" i="41"/>
  <c r="P8" i="41" s="1"/>
  <c r="P12" i="41" s="1"/>
  <c r="AI128" i="44"/>
  <c r="I128" i="44"/>
  <c r="X34" i="44"/>
  <c r="X36" i="44" s="1"/>
  <c r="X41" i="44" s="1"/>
  <c r="I34" i="44"/>
  <c r="I36" i="44" s="1"/>
  <c r="I41" i="44" s="1"/>
  <c r="AH7" i="41"/>
  <c r="AH8" i="41" s="1"/>
  <c r="AH248" i="44"/>
  <c r="U128" i="44"/>
  <c r="V8" i="41"/>
  <c r="V12" i="41" s="1"/>
  <c r="R153" i="44"/>
  <c r="R158" i="44" s="1"/>
  <c r="R159" i="44" s="1"/>
  <c r="R161" i="44" s="1"/>
  <c r="K153" i="44"/>
  <c r="K158" i="44" s="1"/>
  <c r="K159" i="44" s="1"/>
  <c r="AF254" i="44"/>
  <c r="AN130" i="44"/>
  <c r="AN161" i="44" s="1"/>
  <c r="AN248" i="44"/>
  <c r="AN7" i="41"/>
  <c r="AN8" i="41" s="1"/>
  <c r="AN12" i="41" s="1"/>
  <c r="P34" i="44"/>
  <c r="P36" i="44" s="1"/>
  <c r="P41" i="44" s="1"/>
  <c r="M128" i="44"/>
  <c r="AM8" i="41"/>
  <c r="AM12" i="41" s="1"/>
  <c r="T8" i="41"/>
  <c r="T12" i="41" s="1"/>
  <c r="N8" i="41"/>
  <c r="N12" i="41" s="1"/>
  <c r="G8" i="41"/>
  <c r="AN17" i="41"/>
  <c r="AF17" i="41"/>
  <c r="X17" i="41"/>
  <c r="AL17" i="41"/>
  <c r="AL18" i="41" s="1"/>
  <c r="AL19" i="41" s="1"/>
  <c r="W17" i="41"/>
  <c r="V17" i="41"/>
  <c r="AC17" i="41"/>
  <c r="G153" i="44"/>
  <c r="Z17" i="41"/>
  <c r="R17" i="41"/>
  <c r="E34" i="45"/>
  <c r="E42" i="45"/>
  <c r="E50" i="45"/>
  <c r="E58" i="45"/>
  <c r="C60" i="45"/>
  <c r="C52" i="45"/>
  <c r="C44" i="45"/>
  <c r="C36" i="45"/>
  <c r="E35" i="45"/>
  <c r="E43" i="45"/>
  <c r="E51" i="45"/>
  <c r="E59" i="45"/>
  <c r="C59" i="45"/>
  <c r="C51" i="45"/>
  <c r="C43" i="45"/>
  <c r="C35" i="45"/>
  <c r="E37" i="45"/>
  <c r="E61" i="45"/>
  <c r="E41" i="45"/>
  <c r="E57" i="45"/>
  <c r="C53" i="45"/>
  <c r="E36" i="45"/>
  <c r="E44" i="45"/>
  <c r="E52" i="45"/>
  <c r="E60" i="45"/>
  <c r="C58" i="45"/>
  <c r="C50" i="45"/>
  <c r="C42" i="45"/>
  <c r="C34" i="45"/>
  <c r="E53" i="45"/>
  <c r="C57" i="45"/>
  <c r="C49" i="45"/>
  <c r="C41" i="45"/>
  <c r="C33" i="45"/>
  <c r="E33" i="45"/>
  <c r="E49" i="45"/>
  <c r="C61" i="45"/>
  <c r="E38" i="45"/>
  <c r="E46" i="45"/>
  <c r="E54" i="45"/>
  <c r="C56" i="45"/>
  <c r="C48" i="45"/>
  <c r="C40" i="45"/>
  <c r="C37" i="45"/>
  <c r="E39" i="45"/>
  <c r="E47" i="45"/>
  <c r="E55" i="45"/>
  <c r="C32" i="45"/>
  <c r="C62" i="45" s="1"/>
  <c r="C55" i="45"/>
  <c r="C47" i="45"/>
  <c r="C39" i="45"/>
  <c r="E32" i="45"/>
  <c r="E40" i="45"/>
  <c r="E48" i="45"/>
  <c r="E56" i="45"/>
  <c r="C54" i="45"/>
  <c r="C46" i="45"/>
  <c r="C38" i="45"/>
  <c r="C45" i="45"/>
  <c r="D152" i="44"/>
  <c r="AO153" i="44"/>
  <c r="AO158" i="44" s="1"/>
  <c r="AO159" i="44" s="1"/>
  <c r="D147" i="44"/>
  <c r="C15" i="41"/>
  <c r="AI17" i="41"/>
  <c r="U17" i="41"/>
  <c r="AD147" i="45"/>
  <c r="AA147" i="45"/>
  <c r="Q147" i="45"/>
  <c r="D265" i="44"/>
  <c r="W153" i="44"/>
  <c r="W158" i="44" s="1"/>
  <c r="W159" i="44" s="1"/>
  <c r="AR153" i="44"/>
  <c r="AR158" i="44" s="1"/>
  <c r="AR159" i="44" s="1"/>
  <c r="AJ153" i="44"/>
  <c r="AJ158" i="44" s="1"/>
  <c r="AJ159" i="44" s="1"/>
  <c r="AB153" i="44"/>
  <c r="AB158" i="44" s="1"/>
  <c r="AB159" i="44" s="1"/>
  <c r="J153" i="44"/>
  <c r="J158" i="44" s="1"/>
  <c r="J159" i="44" s="1"/>
  <c r="AO17" i="41"/>
  <c r="AA17" i="41"/>
  <c r="M17" i="41"/>
  <c r="AG147" i="45"/>
  <c r="T147" i="45"/>
  <c r="P17" i="41"/>
  <c r="AG17" i="41"/>
  <c r="S17" i="41"/>
  <c r="AL26" i="45"/>
  <c r="AM147" i="45"/>
  <c r="V153" i="44"/>
  <c r="V158" i="44" s="1"/>
  <c r="V159" i="44" s="1"/>
  <c r="O153" i="44"/>
  <c r="O158" i="44" s="1"/>
  <c r="O159" i="44" s="1"/>
  <c r="AM17" i="41"/>
  <c r="Y17" i="41"/>
  <c r="K17" i="41"/>
  <c r="F48" i="10"/>
  <c r="F49" i="10" s="1"/>
  <c r="F57" i="10" s="1"/>
  <c r="U153" i="44"/>
  <c r="U158" i="44" s="1"/>
  <c r="U159" i="44" s="1"/>
  <c r="D151" i="44"/>
  <c r="AE17" i="41"/>
  <c r="Q17" i="41"/>
  <c r="B21" i="45"/>
  <c r="V147" i="45"/>
  <c r="O147" i="45"/>
  <c r="L147" i="45"/>
  <c r="I48" i="10"/>
  <c r="I68" i="10" s="1"/>
  <c r="AQ17" i="41"/>
  <c r="G48" i="10"/>
  <c r="G68" i="10" s="1"/>
  <c r="M153" i="44"/>
  <c r="M158" i="44" s="1"/>
  <c r="M159" i="44" s="1"/>
  <c r="AJ17" i="41"/>
  <c r="AK17" i="41"/>
  <c r="O17" i="41"/>
  <c r="AO147" i="45"/>
  <c r="K147" i="45"/>
  <c r="C20" i="45"/>
  <c r="E55" i="10"/>
  <c r="E68" i="10"/>
  <c r="E49" i="10"/>
  <c r="E57" i="10" s="1"/>
  <c r="F68" i="10"/>
  <c r="F55" i="10"/>
  <c r="D20" i="45"/>
  <c r="I49" i="10"/>
  <c r="I57" i="10" s="1"/>
  <c r="G49" i="10"/>
  <c r="G57" i="10" s="1"/>
  <c r="G55" i="10"/>
  <c r="E20" i="45"/>
  <c r="E26" i="45" s="1"/>
  <c r="H9" i="41"/>
  <c r="H11" i="41" s="1"/>
  <c r="H156" i="44"/>
  <c r="H157" i="44" s="1"/>
  <c r="H158" i="44" s="1"/>
  <c r="H49" i="10"/>
  <c r="H57" i="10" s="1"/>
  <c r="H68" i="10"/>
  <c r="F20" i="45"/>
  <c r="F26" i="45" s="1"/>
  <c r="C53" i="15"/>
  <c r="B19" i="10"/>
  <c r="E13" i="15"/>
  <c r="G41" i="15"/>
  <c r="D53" i="15"/>
  <c r="E21" i="28"/>
  <c r="L22" i="28"/>
  <c r="H16" i="15" s="1"/>
  <c r="I16" i="15" s="1"/>
  <c r="C17" i="10" s="1"/>
  <c r="D17" i="10" s="1"/>
  <c r="E54" i="28"/>
  <c r="E29" i="28"/>
  <c r="F53" i="15"/>
  <c r="G36" i="15"/>
  <c r="H7" i="15"/>
  <c r="H10" i="15" s="1"/>
  <c r="C33" i="28"/>
  <c r="E70" i="28"/>
  <c r="E69" i="28" s="1"/>
  <c r="E45" i="28"/>
  <c r="H24" i="15"/>
  <c r="E47" i="28"/>
  <c r="E24" i="28"/>
  <c r="D22" i="28"/>
  <c r="E22" i="28" s="1"/>
  <c r="D19" i="15"/>
  <c r="E82" i="28"/>
  <c r="E84" i="28"/>
  <c r="E27" i="28"/>
  <c r="E19" i="28"/>
  <c r="L39" i="28"/>
  <c r="L38" i="28" s="1"/>
  <c r="H21" i="15" s="1"/>
  <c r="E85" i="28"/>
  <c r="E28" i="28"/>
  <c r="C13" i="28"/>
  <c r="I33" i="28"/>
  <c r="E20" i="15" s="1"/>
  <c r="J72" i="28"/>
  <c r="E42" i="28"/>
  <c r="F41" i="15"/>
  <c r="L86" i="28"/>
  <c r="E80" i="28"/>
  <c r="E41" i="28"/>
  <c r="E32" i="28"/>
  <c r="E35" i="28"/>
  <c r="L59" i="28"/>
  <c r="H33" i="15" s="1"/>
  <c r="L78" i="28"/>
  <c r="E30" i="28"/>
  <c r="E65" i="28"/>
  <c r="E81" i="28"/>
  <c r="I48" i="15"/>
  <c r="C43" i="10" s="1"/>
  <c r="D43" i="10" s="1"/>
  <c r="C21" i="15"/>
  <c r="C22" i="15" s="1"/>
  <c r="G43" i="28"/>
  <c r="C36" i="15"/>
  <c r="I13" i="28"/>
  <c r="E31" i="28"/>
  <c r="D33" i="28"/>
  <c r="G72" i="28"/>
  <c r="G77" i="28" s="1"/>
  <c r="G87" i="28" s="1"/>
  <c r="F34" i="15"/>
  <c r="F36" i="15" s="1"/>
  <c r="H36" i="15" s="1"/>
  <c r="C44" i="10"/>
  <c r="D44" i="10" s="1"/>
  <c r="I38" i="28"/>
  <c r="E21" i="15" s="1"/>
  <c r="C78" i="28"/>
  <c r="G53" i="15"/>
  <c r="D41" i="15"/>
  <c r="L25" i="28"/>
  <c r="H19" i="15" s="1"/>
  <c r="H53" i="15"/>
  <c r="E60" i="28"/>
  <c r="E59" i="28" s="1"/>
  <c r="C18" i="28"/>
  <c r="E66" i="28"/>
  <c r="D38" i="28"/>
  <c r="D25" i="28"/>
  <c r="D62" i="28"/>
  <c r="C41" i="15"/>
  <c r="L33" i="28"/>
  <c r="H20" i="15" s="1"/>
  <c r="F15" i="15"/>
  <c r="C9" i="10"/>
  <c r="D9" i="10" s="1"/>
  <c r="E26" i="28"/>
  <c r="D86" i="28"/>
  <c r="K18" i="28"/>
  <c r="D10" i="15"/>
  <c r="H18" i="28"/>
  <c r="H43" i="28" s="1"/>
  <c r="H72" i="28"/>
  <c r="I25" i="28"/>
  <c r="E19" i="15" s="1"/>
  <c r="C69" i="28"/>
  <c r="E11" i="28"/>
  <c r="E78" i="28" s="1"/>
  <c r="E39" i="28"/>
  <c r="E38" i="28" s="1"/>
  <c r="C62" i="28"/>
  <c r="D20" i="28"/>
  <c r="D18" i="28" s="1"/>
  <c r="E64" i="28"/>
  <c r="L62" i="28"/>
  <c r="L72" i="28" s="1"/>
  <c r="I62" i="28"/>
  <c r="E34" i="15" s="1"/>
  <c r="H13" i="15"/>
  <c r="I13" i="15" s="1"/>
  <c r="C14" i="10" s="1"/>
  <c r="D14" i="10" s="1"/>
  <c r="I39" i="15"/>
  <c r="C35" i="10" s="1"/>
  <c r="D35" i="10" s="1"/>
  <c r="E33" i="15"/>
  <c r="I72" i="28"/>
  <c r="I35" i="15"/>
  <c r="C31" i="10" s="1"/>
  <c r="D31" i="10" s="1"/>
  <c r="I12" i="15"/>
  <c r="C13" i="10" s="1"/>
  <c r="D13" i="10" s="1"/>
  <c r="E45" i="15"/>
  <c r="I43" i="15"/>
  <c r="E41" i="15"/>
  <c r="I38" i="15"/>
  <c r="L18" i="28"/>
  <c r="E53" i="15"/>
  <c r="I47" i="15"/>
  <c r="I18" i="28"/>
  <c r="B20" i="10"/>
  <c r="E52" i="28"/>
  <c r="I78" i="28"/>
  <c r="C39" i="28"/>
  <c r="C38" i="28" s="1"/>
  <c r="C76" i="28"/>
  <c r="I86" i="28"/>
  <c r="E53" i="28"/>
  <c r="D15" i="15"/>
  <c r="F21" i="15"/>
  <c r="D33" i="15"/>
  <c r="D36" i="15" s="1"/>
  <c r="B31" i="10"/>
  <c r="C25" i="28"/>
  <c r="L13" i="28"/>
  <c r="E56" i="28"/>
  <c r="G10" i="15"/>
  <c r="C10" i="15"/>
  <c r="H28" i="15"/>
  <c r="C86" i="28"/>
  <c r="L16" i="28"/>
  <c r="E36" i="28"/>
  <c r="E33" i="28" s="1"/>
  <c r="D59" i="28"/>
  <c r="B30" i="10"/>
  <c r="E63" i="28"/>
  <c r="E55" i="28"/>
  <c r="E30" i="15"/>
  <c r="I30" i="15" s="1"/>
  <c r="D57" i="28"/>
  <c r="E49" i="28"/>
  <c r="D13" i="28"/>
  <c r="F10" i="15"/>
  <c r="C57" i="28"/>
  <c r="I29" i="15"/>
  <c r="C25" i="10" s="1"/>
  <c r="D25" i="10" s="1"/>
  <c r="J77" i="28"/>
  <c r="J87" i="28" s="1"/>
  <c r="E48" i="28"/>
  <c r="G31" i="15"/>
  <c r="E28" i="15"/>
  <c r="D78" i="28"/>
  <c r="I57" i="28"/>
  <c r="E51" i="28"/>
  <c r="E50" i="28"/>
  <c r="L57" i="28"/>
  <c r="E9" i="28"/>
  <c r="E13" i="28" s="1"/>
  <c r="I6" i="15"/>
  <c r="E10" i="15"/>
  <c r="F31" i="15"/>
  <c r="C31" i="15"/>
  <c r="D31" i="15"/>
  <c r="E24" i="15"/>
  <c r="E11" i="38"/>
  <c r="B104" i="37"/>
  <c r="B159" i="37" s="1"/>
  <c r="Q26" i="45"/>
  <c r="Z26" i="45"/>
  <c r="F11" i="38"/>
  <c r="C29" i="45"/>
  <c r="H26" i="45"/>
  <c r="AF26" i="45"/>
  <c r="D29" i="45"/>
  <c r="K26" i="45"/>
  <c r="AI26" i="45"/>
  <c r="G29" i="45"/>
  <c r="AC26" i="45"/>
  <c r="N26" i="45"/>
  <c r="E56" i="44"/>
  <c r="F55" i="44"/>
  <c r="F7" i="41" l="1"/>
  <c r="F8" i="41" s="1"/>
  <c r="AQ34" i="44"/>
  <c r="AQ36" i="44" s="1"/>
  <c r="N161" i="44"/>
  <c r="T255" i="44"/>
  <c r="AL130" i="44"/>
  <c r="AL135" i="44" s="1"/>
  <c r="AL255" i="44" s="1"/>
  <c r="AF7" i="41"/>
  <c r="AF8" i="41" s="1"/>
  <c r="AF12" i="41" s="1"/>
  <c r="V161" i="44"/>
  <c r="AO130" i="44"/>
  <c r="AO250" i="44" s="1"/>
  <c r="F248" i="44"/>
  <c r="AO248" i="44"/>
  <c r="V250" i="44"/>
  <c r="AL161" i="44"/>
  <c r="AD250" i="44"/>
  <c r="F43" i="44"/>
  <c r="G42" i="44" s="1"/>
  <c r="G43" i="44" s="1"/>
  <c r="H42" i="44" s="1"/>
  <c r="N135" i="44"/>
  <c r="N255" i="44" s="1"/>
  <c r="N250" i="44"/>
  <c r="C26" i="45"/>
  <c r="S130" i="44"/>
  <c r="S250" i="44" s="1"/>
  <c r="AG161" i="44"/>
  <c r="Z135" i="44"/>
  <c r="Z255" i="44" s="1"/>
  <c r="Z250" i="44"/>
  <c r="AA18" i="41"/>
  <c r="AA19" i="41" s="1"/>
  <c r="V18" i="41"/>
  <c r="V19" i="41" s="1"/>
  <c r="J248" i="44"/>
  <c r="AM161" i="44"/>
  <c r="R135" i="44"/>
  <c r="R255" i="44" s="1"/>
  <c r="R250" i="44"/>
  <c r="AQ161" i="44"/>
  <c r="J130" i="44"/>
  <c r="J250" i="44" s="1"/>
  <c r="AF248" i="44"/>
  <c r="D221" i="44"/>
  <c r="AM250" i="44"/>
  <c r="S18" i="41"/>
  <c r="S19" i="41" s="1"/>
  <c r="D212" i="44"/>
  <c r="AP135" i="44"/>
  <c r="AP255" i="44" s="1"/>
  <c r="AP250" i="44"/>
  <c r="X18" i="41"/>
  <c r="X19" i="41" s="1"/>
  <c r="P18" i="41"/>
  <c r="P19" i="41" s="1"/>
  <c r="Z248" i="44"/>
  <c r="D254" i="44"/>
  <c r="X161" i="44"/>
  <c r="AB248" i="44"/>
  <c r="AB130" i="44"/>
  <c r="AB161" i="44" s="1"/>
  <c r="Z7" i="41"/>
  <c r="Z8" i="41" s="1"/>
  <c r="Z12" i="41" s="1"/>
  <c r="AH135" i="44"/>
  <c r="AH255" i="44" s="1"/>
  <c r="AH250" i="44"/>
  <c r="AE18" i="41"/>
  <c r="AE19" i="41" s="1"/>
  <c r="X248" i="44"/>
  <c r="Z161" i="44"/>
  <c r="AH12" i="41"/>
  <c r="AH18" i="41"/>
  <c r="AH19" i="41" s="1"/>
  <c r="J12" i="41"/>
  <c r="J18" i="41"/>
  <c r="J19" i="41" s="1"/>
  <c r="AB12" i="41"/>
  <c r="AB18" i="41"/>
  <c r="AB19" i="41" s="1"/>
  <c r="F135" i="44"/>
  <c r="F255" i="44" s="1"/>
  <c r="F250" i="44"/>
  <c r="I130" i="44"/>
  <c r="I248" i="44"/>
  <c r="I7" i="41"/>
  <c r="I8" i="41" s="1"/>
  <c r="E248" i="44"/>
  <c r="E7" i="41"/>
  <c r="E130" i="44"/>
  <c r="AC248" i="44"/>
  <c r="AC130" i="44"/>
  <c r="AC161" i="44" s="1"/>
  <c r="AC7" i="41"/>
  <c r="AC8" i="41" s="1"/>
  <c r="AC12" i="41" s="1"/>
  <c r="AQ250" i="44"/>
  <c r="AQ41" i="44"/>
  <c r="AQ255" i="44" s="1"/>
  <c r="AE135" i="44"/>
  <c r="AE255" i="44" s="1"/>
  <c r="AE250" i="44"/>
  <c r="P135" i="44"/>
  <c r="P255" i="44" s="1"/>
  <c r="P250" i="44"/>
  <c r="AQ18" i="41"/>
  <c r="AQ19" i="41" s="1"/>
  <c r="AP18" i="41"/>
  <c r="AP19" i="41" s="1"/>
  <c r="X135" i="44"/>
  <c r="X255" i="44" s="1"/>
  <c r="X250" i="44"/>
  <c r="AJ128" i="44"/>
  <c r="AJ226" i="44"/>
  <c r="G135" i="44"/>
  <c r="G255" i="44" s="1"/>
  <c r="G250" i="44"/>
  <c r="Y250" i="44"/>
  <c r="Y135" i="44"/>
  <c r="Y255" i="44" s="1"/>
  <c r="Z18" i="41"/>
  <c r="Z19" i="41" s="1"/>
  <c r="AO18" i="41"/>
  <c r="AO19" i="41" s="1"/>
  <c r="AG34" i="44"/>
  <c r="AI248" i="44"/>
  <c r="AI7" i="41"/>
  <c r="AI8" i="41" s="1"/>
  <c r="AI12" i="41" s="1"/>
  <c r="AI130" i="44"/>
  <c r="O7" i="41"/>
  <c r="O8" i="41" s="1"/>
  <c r="O12" i="41" s="1"/>
  <c r="O130" i="44"/>
  <c r="O161" i="44" s="1"/>
  <c r="O248" i="44"/>
  <c r="AA135" i="44"/>
  <c r="AA255" i="44" s="1"/>
  <c r="AA250" i="44"/>
  <c r="Y248" i="44"/>
  <c r="AI161" i="44"/>
  <c r="AA161" i="44"/>
  <c r="M248" i="44"/>
  <c r="M130" i="44"/>
  <c r="M161" i="44" s="1"/>
  <c r="M7" i="41"/>
  <c r="M8" i="41" s="1"/>
  <c r="M12" i="41" s="1"/>
  <c r="K248" i="44"/>
  <c r="K7" i="41"/>
  <c r="K8" i="41" s="1"/>
  <c r="K12" i="41" s="1"/>
  <c r="K130" i="44"/>
  <c r="AR128" i="44"/>
  <c r="AR226" i="44"/>
  <c r="L128" i="44"/>
  <c r="D106" i="44"/>
  <c r="L226" i="44"/>
  <c r="AG135" i="44"/>
  <c r="H12" i="41"/>
  <c r="AG18" i="41"/>
  <c r="AG19" i="41" s="1"/>
  <c r="Q248" i="44"/>
  <c r="Q130" i="44"/>
  <c r="Q7" i="41"/>
  <c r="Q8" i="41" s="1"/>
  <c r="Q12" i="41" s="1"/>
  <c r="Y226" i="44"/>
  <c r="D28" i="44"/>
  <c r="D153" i="44"/>
  <c r="AI18" i="41"/>
  <c r="AI19" i="41" s="1"/>
  <c r="T18" i="41"/>
  <c r="T19" i="41" s="1"/>
  <c r="AN18" i="41"/>
  <c r="AN19" i="41" s="1"/>
  <c r="AN135" i="44"/>
  <c r="AN255" i="44" s="1"/>
  <c r="AN250" i="44"/>
  <c r="P248" i="44"/>
  <c r="AK248" i="44"/>
  <c r="AK7" i="41"/>
  <c r="AK8" i="41" s="1"/>
  <c r="AK12" i="41" s="1"/>
  <c r="AK130" i="44"/>
  <c r="AK161" i="44" s="1"/>
  <c r="W7" i="41"/>
  <c r="W8" i="41" s="1"/>
  <c r="W12" i="41" s="1"/>
  <c r="W130" i="44"/>
  <c r="W248" i="44"/>
  <c r="AD18" i="41"/>
  <c r="AD19" i="41" s="1"/>
  <c r="Y161" i="44"/>
  <c r="AF135" i="44"/>
  <c r="AF255" i="44" s="1"/>
  <c r="AF250" i="44"/>
  <c r="Y18" i="41"/>
  <c r="Y19" i="41" s="1"/>
  <c r="AM18" i="41"/>
  <c r="AM19" i="41" s="1"/>
  <c r="R18" i="41"/>
  <c r="R19" i="41" s="1"/>
  <c r="N18" i="41"/>
  <c r="N19" i="41" s="1"/>
  <c r="U248" i="44"/>
  <c r="U130" i="44"/>
  <c r="U7" i="41"/>
  <c r="U8" i="41" s="1"/>
  <c r="U12" i="41" s="1"/>
  <c r="AQ248" i="44"/>
  <c r="H36" i="44"/>
  <c r="H250" i="44" s="1"/>
  <c r="D34" i="44"/>
  <c r="H135" i="44"/>
  <c r="AF161" i="44"/>
  <c r="AE161" i="44"/>
  <c r="E62" i="45"/>
  <c r="G20" i="45"/>
  <c r="B20" i="45" s="1"/>
  <c r="I55" i="10"/>
  <c r="I9" i="41" s="1"/>
  <c r="I11" i="41" s="1"/>
  <c r="F259" i="44"/>
  <c r="D144" i="45"/>
  <c r="D147" i="45" s="1"/>
  <c r="B5" i="45"/>
  <c r="G9" i="41"/>
  <c r="G11" i="41" s="1"/>
  <c r="G12" i="41" s="1"/>
  <c r="G156" i="44"/>
  <c r="G157" i="44" s="1"/>
  <c r="G158" i="44" s="1"/>
  <c r="E259" i="44"/>
  <c r="C144" i="45"/>
  <c r="C147" i="45" s="1"/>
  <c r="F9" i="41"/>
  <c r="F11" i="41" s="1"/>
  <c r="F156" i="44"/>
  <c r="F157" i="44" s="1"/>
  <c r="F158" i="44" s="1"/>
  <c r="D26" i="45"/>
  <c r="G144" i="45"/>
  <c r="G147" i="45" s="1"/>
  <c r="I259" i="44"/>
  <c r="E9" i="41"/>
  <c r="E156" i="44"/>
  <c r="H259" i="44"/>
  <c r="F144" i="45"/>
  <c r="F147" i="45" s="1"/>
  <c r="E144" i="45"/>
  <c r="E147" i="45" s="1"/>
  <c r="G259" i="44"/>
  <c r="I33" i="15"/>
  <c r="C29" i="10" s="1"/>
  <c r="D29" i="10" s="1"/>
  <c r="I7" i="15"/>
  <c r="C8" i="10" s="1"/>
  <c r="D8" i="10" s="1"/>
  <c r="D22" i="15"/>
  <c r="I20" i="15"/>
  <c r="C19" i="10" s="1"/>
  <c r="D19" i="10" s="1"/>
  <c r="I19" i="15"/>
  <c r="C18" i="10" s="1"/>
  <c r="D18" i="10" s="1"/>
  <c r="E86" i="28"/>
  <c r="D72" i="28"/>
  <c r="H77" i="28"/>
  <c r="H87" i="28" s="1"/>
  <c r="E25" i="28"/>
  <c r="D43" i="28"/>
  <c r="D77" i="28" s="1"/>
  <c r="D87" i="28" s="1"/>
  <c r="H31" i="15"/>
  <c r="C72" i="28"/>
  <c r="C77" i="28" s="1"/>
  <c r="C87" i="28" s="1"/>
  <c r="H34" i="15"/>
  <c r="I34" i="15" s="1"/>
  <c r="C30" i="10" s="1"/>
  <c r="D30" i="10" s="1"/>
  <c r="E36" i="15"/>
  <c r="I36" i="15" s="1"/>
  <c r="C32" i="10" s="1"/>
  <c r="D32" i="10" s="1"/>
  <c r="I21" i="15"/>
  <c r="C20" i="10" s="1"/>
  <c r="D20" i="10" s="1"/>
  <c r="E57" i="28"/>
  <c r="E20" i="28"/>
  <c r="E18" i="28" s="1"/>
  <c r="E43" i="28" s="1"/>
  <c r="E77" i="28" s="1"/>
  <c r="E87" i="28" s="1"/>
  <c r="F22" i="15"/>
  <c r="F55" i="15" s="1"/>
  <c r="G15" i="15"/>
  <c r="G22" i="15" s="1"/>
  <c r="G55" i="15" s="1"/>
  <c r="C69" i="10" s="1"/>
  <c r="D69" i="10" s="1"/>
  <c r="K43" i="28"/>
  <c r="K77" i="28" s="1"/>
  <c r="K87" i="28" s="1"/>
  <c r="I28" i="15"/>
  <c r="C24" i="10" s="1"/>
  <c r="D24" i="10" s="1"/>
  <c r="D55" i="15"/>
  <c r="C55" i="15"/>
  <c r="E62" i="28"/>
  <c r="E72" i="28" s="1"/>
  <c r="C43" i="28"/>
  <c r="I45" i="15"/>
  <c r="C40" i="10" s="1"/>
  <c r="D40" i="10" s="1"/>
  <c r="C39" i="10"/>
  <c r="D39" i="10" s="1"/>
  <c r="I43" i="28"/>
  <c r="I77" i="28" s="1"/>
  <c r="I87" i="28" s="1"/>
  <c r="E15" i="15"/>
  <c r="L43" i="28"/>
  <c r="L77" i="28" s="1"/>
  <c r="L87" i="28" s="1"/>
  <c r="H15" i="15"/>
  <c r="H22" i="15" s="1"/>
  <c r="C34" i="10"/>
  <c r="D34" i="10" s="1"/>
  <c r="I41" i="15"/>
  <c r="C37" i="10" s="1"/>
  <c r="D37" i="10" s="1"/>
  <c r="C42" i="10"/>
  <c r="D42" i="10" s="1"/>
  <c r="I53" i="15"/>
  <c r="C45" i="10" s="1"/>
  <c r="D45" i="10" s="1"/>
  <c r="E31" i="15"/>
  <c r="M35" i="15" s="1"/>
  <c r="C7" i="10"/>
  <c r="D7" i="10" s="1"/>
  <c r="C11" i="10"/>
  <c r="D11" i="10" s="1"/>
  <c r="I24" i="15"/>
  <c r="C23" i="10" s="1"/>
  <c r="D23" i="10" s="1"/>
  <c r="N30" i="15"/>
  <c r="M30" i="15" s="1"/>
  <c r="C26" i="10"/>
  <c r="D26" i="10" s="1"/>
  <c r="D10" i="45"/>
  <c r="G55" i="44"/>
  <c r="F56" i="44"/>
  <c r="E57" i="44"/>
  <c r="G26" i="45" l="1"/>
  <c r="AO135" i="44"/>
  <c r="AO255" i="44" s="1"/>
  <c r="S135" i="44"/>
  <c r="S255" i="44" s="1"/>
  <c r="J161" i="44"/>
  <c r="AO161" i="44"/>
  <c r="J135" i="44"/>
  <c r="J255" i="44" s="1"/>
  <c r="AL250" i="44"/>
  <c r="F12" i="41"/>
  <c r="W18" i="41"/>
  <c r="W19" i="41" s="1"/>
  <c r="S161" i="44"/>
  <c r="B26" i="45"/>
  <c r="Q18" i="41"/>
  <c r="Q19" i="41" s="1"/>
  <c r="AF18" i="41"/>
  <c r="AF19" i="41" s="1"/>
  <c r="O18" i="41"/>
  <c r="O19" i="41" s="1"/>
  <c r="AB135" i="44"/>
  <c r="AB255" i="44" s="1"/>
  <c r="AB250" i="44"/>
  <c r="D226" i="44"/>
  <c r="M18" i="41"/>
  <c r="M19" i="41" s="1"/>
  <c r="H41" i="44"/>
  <c r="H43" i="44" s="1"/>
  <c r="I42" i="44" s="1"/>
  <c r="I43" i="44" s="1"/>
  <c r="J42" i="44" s="1"/>
  <c r="J43" i="44" s="1"/>
  <c r="K42" i="44" s="1"/>
  <c r="K43" i="44" s="1"/>
  <c r="L42" i="44" s="1"/>
  <c r="L43" i="44" s="1"/>
  <c r="M42" i="44" s="1"/>
  <c r="M43" i="44" s="1"/>
  <c r="N42" i="44" s="1"/>
  <c r="N43" i="44" s="1"/>
  <c r="O42" i="44" s="1"/>
  <c r="O43" i="44" s="1"/>
  <c r="P42" i="44" s="1"/>
  <c r="P43" i="44" s="1"/>
  <c r="Q42" i="44" s="1"/>
  <c r="Q43" i="44" s="1"/>
  <c r="R42" i="44" s="1"/>
  <c r="R43" i="44" s="1"/>
  <c r="S42" i="44" s="1"/>
  <c r="S43" i="44" s="1"/>
  <c r="T42" i="44" s="1"/>
  <c r="T43" i="44" s="1"/>
  <c r="U42" i="44" s="1"/>
  <c r="U43" i="44" s="1"/>
  <c r="V42" i="44" s="1"/>
  <c r="V43" i="44" s="1"/>
  <c r="W42" i="44" s="1"/>
  <c r="W43" i="44" s="1"/>
  <c r="X42" i="44" s="1"/>
  <c r="X43" i="44" s="1"/>
  <c r="Y42" i="44" s="1"/>
  <c r="Y43" i="44" s="1"/>
  <c r="Z42" i="44" s="1"/>
  <c r="Z43" i="44" s="1"/>
  <c r="AA42" i="44" s="1"/>
  <c r="AA43" i="44" s="1"/>
  <c r="AB42" i="44" s="1"/>
  <c r="AB43" i="44" s="1"/>
  <c r="AC42" i="44" s="1"/>
  <c r="AC43" i="44" s="1"/>
  <c r="AD42" i="44" s="1"/>
  <c r="AD43" i="44" s="1"/>
  <c r="AE42" i="44" s="1"/>
  <c r="AE43" i="44" s="1"/>
  <c r="AF42" i="44" s="1"/>
  <c r="AF43" i="44" s="1"/>
  <c r="AG42" i="44" s="1"/>
  <c r="AR248" i="44"/>
  <c r="AR130" i="44"/>
  <c r="AR7" i="41"/>
  <c r="AR8" i="41" s="1"/>
  <c r="E135" i="44"/>
  <c r="E250" i="44"/>
  <c r="K135" i="44"/>
  <c r="K255" i="44" s="1"/>
  <c r="K250" i="44"/>
  <c r="AI135" i="44"/>
  <c r="AI255" i="44" s="1"/>
  <c r="AI250" i="44"/>
  <c r="E8" i="41"/>
  <c r="U250" i="44"/>
  <c r="U135" i="44"/>
  <c r="U255" i="44" s="1"/>
  <c r="AG36" i="44"/>
  <c r="D36" i="44" s="1"/>
  <c r="AG248" i="44"/>
  <c r="Q250" i="44"/>
  <c r="Q135" i="44"/>
  <c r="Q255" i="44" s="1"/>
  <c r="I12" i="41"/>
  <c r="U18" i="41"/>
  <c r="U19" i="41" s="1"/>
  <c r="M250" i="44"/>
  <c r="M135" i="44"/>
  <c r="M255" i="44" s="1"/>
  <c r="AJ248" i="44"/>
  <c r="AJ130" i="44"/>
  <c r="AJ7" i="41"/>
  <c r="AJ8" i="41" s="1"/>
  <c r="AC250" i="44"/>
  <c r="AC135" i="44"/>
  <c r="AC255" i="44" s="1"/>
  <c r="I135" i="44"/>
  <c r="I255" i="44" s="1"/>
  <c r="I250" i="44"/>
  <c r="AK18" i="41"/>
  <c r="AK19" i="41" s="1"/>
  <c r="W135" i="44"/>
  <c r="W255" i="44" s="1"/>
  <c r="W250" i="44"/>
  <c r="K161" i="44"/>
  <c r="Q161" i="44"/>
  <c r="L248" i="44"/>
  <c r="L130" i="44"/>
  <c r="D130" i="44" s="1"/>
  <c r="L7" i="41"/>
  <c r="L8" i="41" s="1"/>
  <c r="U161" i="44"/>
  <c r="AK135" i="44"/>
  <c r="AK255" i="44" s="1"/>
  <c r="AK250" i="44"/>
  <c r="K18" i="41"/>
  <c r="K19" i="41" s="1"/>
  <c r="AC18" i="41"/>
  <c r="AC19" i="41" s="1"/>
  <c r="O135" i="44"/>
  <c r="O255" i="44" s="1"/>
  <c r="O250" i="44"/>
  <c r="W161" i="44"/>
  <c r="D128" i="44"/>
  <c r="G152" i="45"/>
  <c r="O152" i="45"/>
  <c r="W152" i="45"/>
  <c r="AE152" i="45"/>
  <c r="AM152" i="45"/>
  <c r="AP117" i="45"/>
  <c r="C132" i="45"/>
  <c r="B131" i="45"/>
  <c r="B127" i="45"/>
  <c r="B123" i="45"/>
  <c r="B119" i="45"/>
  <c r="B115" i="45"/>
  <c r="B111" i="45"/>
  <c r="B107" i="45"/>
  <c r="H152" i="45"/>
  <c r="P152" i="45"/>
  <c r="X152" i="45"/>
  <c r="AF152" i="45"/>
  <c r="AN152" i="45"/>
  <c r="AP118" i="45"/>
  <c r="C125" i="45"/>
  <c r="C133" i="45"/>
  <c r="J152" i="45"/>
  <c r="Z152" i="45"/>
  <c r="AP152" i="45"/>
  <c r="AP120" i="45"/>
  <c r="F152" i="45"/>
  <c r="AL152" i="45"/>
  <c r="C131" i="45"/>
  <c r="I152" i="45"/>
  <c r="Q152" i="45"/>
  <c r="Y152" i="45"/>
  <c r="AG152" i="45"/>
  <c r="AO152" i="45"/>
  <c r="AP119" i="45"/>
  <c r="C126" i="45"/>
  <c r="C134" i="45"/>
  <c r="B130" i="45"/>
  <c r="B126" i="45"/>
  <c r="B122" i="45"/>
  <c r="B118" i="45"/>
  <c r="B114" i="45"/>
  <c r="B110" i="45"/>
  <c r="B106" i="45"/>
  <c r="R152" i="45"/>
  <c r="AH152" i="45"/>
  <c r="AP112" i="45"/>
  <c r="C127" i="45"/>
  <c r="N152" i="45"/>
  <c r="AP116" i="45"/>
  <c r="C152" i="45"/>
  <c r="K152" i="45"/>
  <c r="S152" i="45"/>
  <c r="AA152" i="45"/>
  <c r="AI152" i="45"/>
  <c r="AP113" i="45"/>
  <c r="AP121" i="45"/>
  <c r="C128" i="45"/>
  <c r="B133" i="45"/>
  <c r="B129" i="45"/>
  <c r="B125" i="45"/>
  <c r="B121" i="45"/>
  <c r="B117" i="45"/>
  <c r="B113" i="45"/>
  <c r="B109" i="45"/>
  <c r="B105" i="45"/>
  <c r="B116" i="45"/>
  <c r="V152" i="45"/>
  <c r="D152" i="45"/>
  <c r="L152" i="45"/>
  <c r="T152" i="45"/>
  <c r="AB152" i="45"/>
  <c r="AJ152" i="45"/>
  <c r="AP114" i="45"/>
  <c r="AP122" i="45"/>
  <c r="C129" i="45"/>
  <c r="E152" i="45"/>
  <c r="M152" i="45"/>
  <c r="U152" i="45"/>
  <c r="AC152" i="45"/>
  <c r="AK152" i="45"/>
  <c r="AP115" i="45"/>
  <c r="AP123" i="45"/>
  <c r="C130" i="45"/>
  <c r="B132" i="45"/>
  <c r="B128" i="45"/>
  <c r="B124" i="45"/>
  <c r="B120" i="45"/>
  <c r="B112" i="45"/>
  <c r="B108" i="45"/>
  <c r="AD152" i="45"/>
  <c r="AP124" i="45"/>
  <c r="C22" i="45"/>
  <c r="D259" i="44"/>
  <c r="I156" i="44"/>
  <c r="I157" i="44" s="1"/>
  <c r="I158" i="44" s="1"/>
  <c r="E11" i="41"/>
  <c r="C9" i="41"/>
  <c r="C11" i="41" s="1"/>
  <c r="H151" i="45"/>
  <c r="D151" i="45"/>
  <c r="AI140" i="45"/>
  <c r="W140" i="45"/>
  <c r="N151" i="45"/>
  <c r="I140" i="45"/>
  <c r="AE151" i="45"/>
  <c r="AH139" i="45"/>
  <c r="Y151" i="45"/>
  <c r="AN139" i="45"/>
  <c r="Z151" i="45"/>
  <c r="E140" i="45"/>
  <c r="S151" i="45"/>
  <c r="AL139" i="45"/>
  <c r="AC151" i="45"/>
  <c r="AJ139" i="45"/>
  <c r="S140" i="45"/>
  <c r="AA140" i="45"/>
  <c r="H140" i="45"/>
  <c r="N140" i="45"/>
  <c r="L140" i="45"/>
  <c r="F151" i="45"/>
  <c r="T151" i="45"/>
  <c r="AJ151" i="45"/>
  <c r="AO139" i="45"/>
  <c r="AC139" i="45"/>
  <c r="V151" i="45"/>
  <c r="AI139" i="45"/>
  <c r="AM151" i="45"/>
  <c r="Z139" i="45"/>
  <c r="AG151" i="45"/>
  <c r="AF139" i="45"/>
  <c r="AH151" i="45"/>
  <c r="AM139" i="45"/>
  <c r="AA151" i="45"/>
  <c r="AD139" i="45"/>
  <c r="AK151" i="45"/>
  <c r="AB139" i="45"/>
  <c r="O151" i="45"/>
  <c r="M151" i="45"/>
  <c r="AF151" i="45"/>
  <c r="K151" i="45"/>
  <c r="K140" i="45"/>
  <c r="L151" i="45"/>
  <c r="I139" i="45"/>
  <c r="O140" i="45"/>
  <c r="AD151" i="45"/>
  <c r="AA139" i="45"/>
  <c r="AA142" i="45" s="1"/>
  <c r="AN140" i="45"/>
  <c r="R139" i="45"/>
  <c r="AO151" i="45"/>
  <c r="X139" i="45"/>
  <c r="AP151" i="45"/>
  <c r="AE139" i="45"/>
  <c r="AI151" i="45"/>
  <c r="V139" i="45"/>
  <c r="AP140" i="45"/>
  <c r="T139" i="45"/>
  <c r="U140" i="45"/>
  <c r="AG139" i="45"/>
  <c r="F140" i="45"/>
  <c r="U151" i="45"/>
  <c r="X151" i="45"/>
  <c r="AM140" i="45"/>
  <c r="AE140" i="45"/>
  <c r="U139" i="45"/>
  <c r="AL151" i="45"/>
  <c r="S139" i="45"/>
  <c r="S142" i="45" s="1"/>
  <c r="S153" i="45" s="1"/>
  <c r="AF140" i="45"/>
  <c r="J139" i="45"/>
  <c r="AL140" i="45"/>
  <c r="P139" i="45"/>
  <c r="W139" i="45"/>
  <c r="AJ140" i="45"/>
  <c r="N139" i="45"/>
  <c r="AH140" i="45"/>
  <c r="L139" i="45"/>
  <c r="L142" i="45" s="1"/>
  <c r="L153" i="45" s="1"/>
  <c r="C151" i="45"/>
  <c r="P151" i="45"/>
  <c r="W151" i="45"/>
  <c r="AP139" i="45"/>
  <c r="AP142" i="45" s="1"/>
  <c r="M140" i="45"/>
  <c r="D139" i="45"/>
  <c r="Y139" i="45"/>
  <c r="G140" i="45"/>
  <c r="AK139" i="45"/>
  <c r="AO140" i="45"/>
  <c r="K139" i="45"/>
  <c r="K142" i="45" s="1"/>
  <c r="K153" i="45" s="1"/>
  <c r="X140" i="45"/>
  <c r="C139" i="45"/>
  <c r="AD140" i="45"/>
  <c r="H139" i="45"/>
  <c r="H142" i="45" s="1"/>
  <c r="AK140" i="45"/>
  <c r="O139" i="45"/>
  <c r="O142" i="45" s="1"/>
  <c r="O153" i="45" s="1"/>
  <c r="AB140" i="45"/>
  <c r="F139" i="45"/>
  <c r="Z140" i="45"/>
  <c r="Y140" i="45"/>
  <c r="I151" i="45"/>
  <c r="J140" i="45"/>
  <c r="Q140" i="45"/>
  <c r="Q151" i="45"/>
  <c r="D140" i="45"/>
  <c r="AN151" i="45"/>
  <c r="AB151" i="45"/>
  <c r="M139" i="45"/>
  <c r="E139" i="45"/>
  <c r="AG140" i="45"/>
  <c r="G151" i="45"/>
  <c r="P140" i="45"/>
  <c r="V140" i="45"/>
  <c r="D4" i="45"/>
  <c r="AC140" i="45"/>
  <c r="G139" i="45"/>
  <c r="T140" i="45"/>
  <c r="E151" i="45"/>
  <c r="R140" i="45"/>
  <c r="Q139" i="45"/>
  <c r="J151" i="45"/>
  <c r="R151" i="45"/>
  <c r="C140" i="45"/>
  <c r="E157" i="44"/>
  <c r="B158" i="45"/>
  <c r="C70" i="10"/>
  <c r="D70" i="10" s="1"/>
  <c r="H55" i="15"/>
  <c r="C60" i="10"/>
  <c r="D60" i="10" s="1"/>
  <c r="C56" i="10"/>
  <c r="D56" i="10" s="1"/>
  <c r="E22" i="15"/>
  <c r="I15" i="15"/>
  <c r="C50" i="10"/>
  <c r="D50" i="10" s="1"/>
  <c r="I31" i="15"/>
  <c r="F58" i="44"/>
  <c r="C12" i="45"/>
  <c r="F57" i="44"/>
  <c r="D12" i="45" s="1"/>
  <c r="G56" i="44"/>
  <c r="H55" i="44"/>
  <c r="E10" i="45"/>
  <c r="D248" i="44" l="1"/>
  <c r="D156" i="44"/>
  <c r="AP153" i="45"/>
  <c r="E12" i="41"/>
  <c r="H255" i="44"/>
  <c r="AJ12" i="41"/>
  <c r="AJ18" i="41"/>
  <c r="AJ19" i="41" s="1"/>
  <c r="E255" i="44"/>
  <c r="E137" i="44"/>
  <c r="F136" i="44" s="1"/>
  <c r="F137" i="44" s="1"/>
  <c r="G136" i="44" s="1"/>
  <c r="G137" i="44" s="1"/>
  <c r="H136" i="44" s="1"/>
  <c r="H137" i="44" s="1"/>
  <c r="I136" i="44" s="1"/>
  <c r="I137" i="44" s="1"/>
  <c r="J136" i="44" s="1"/>
  <c r="J137" i="44" s="1"/>
  <c r="K136" i="44" s="1"/>
  <c r="K137" i="44" s="1"/>
  <c r="L136" i="44" s="1"/>
  <c r="L135" i="44"/>
  <c r="L255" i="44" s="1"/>
  <c r="L250" i="44"/>
  <c r="L161" i="44"/>
  <c r="AJ135" i="44"/>
  <c r="AJ255" i="44" s="1"/>
  <c r="AJ250" i="44"/>
  <c r="AJ161" i="44"/>
  <c r="C7" i="41"/>
  <c r="C8" i="41" s="1"/>
  <c r="C12" i="41" s="1"/>
  <c r="AR12" i="41"/>
  <c r="AR18" i="41"/>
  <c r="AR19" i="41" s="1"/>
  <c r="F22" i="41" s="1"/>
  <c r="AR135" i="44"/>
  <c r="AR255" i="44" s="1"/>
  <c r="AR250" i="44"/>
  <c r="AR161" i="44"/>
  <c r="AG41" i="44"/>
  <c r="AG250" i="44"/>
  <c r="Q142" i="45"/>
  <c r="Q153" i="45" s="1"/>
  <c r="J142" i="45"/>
  <c r="J153" i="45" s="1"/>
  <c r="AE142" i="45"/>
  <c r="AE153" i="45" s="1"/>
  <c r="Z142" i="45"/>
  <c r="I142" i="45"/>
  <c r="I153" i="45" s="1"/>
  <c r="L12" i="41"/>
  <c r="L18" i="41"/>
  <c r="L19" i="41" s="1"/>
  <c r="AB142" i="45"/>
  <c r="AB153" i="45" s="1"/>
  <c r="H153" i="45"/>
  <c r="AI142" i="45"/>
  <c r="AI153" i="45" s="1"/>
  <c r="AL142" i="45"/>
  <c r="AL153" i="45" s="1"/>
  <c r="Z153" i="45"/>
  <c r="V142" i="45"/>
  <c r="V153" i="45" s="1"/>
  <c r="AA153" i="45"/>
  <c r="N142" i="45"/>
  <c r="N153" i="45" s="1"/>
  <c r="W142" i="45"/>
  <c r="W153" i="45" s="1"/>
  <c r="AG142" i="45"/>
  <c r="AG153" i="45" s="1"/>
  <c r="X142" i="45"/>
  <c r="X153" i="45" s="1"/>
  <c r="AD142" i="45"/>
  <c r="AD153" i="45" s="1"/>
  <c r="E142" i="45"/>
  <c r="E153" i="45" s="1"/>
  <c r="U142" i="45"/>
  <c r="U153" i="45" s="1"/>
  <c r="D157" i="44"/>
  <c r="D158" i="44" s="1"/>
  <c r="E158" i="44"/>
  <c r="G142" i="45"/>
  <c r="G153" i="45" s="1"/>
  <c r="Y142" i="45"/>
  <c r="Y153" i="45" s="1"/>
  <c r="B155" i="45"/>
  <c r="C142" i="45"/>
  <c r="C153" i="45" s="1"/>
  <c r="C154" i="45" s="1"/>
  <c r="M142" i="45"/>
  <c r="M153" i="45" s="1"/>
  <c r="T142" i="45"/>
  <c r="T153" i="45" s="1"/>
  <c r="R142" i="45"/>
  <c r="R153" i="45" s="1"/>
  <c r="AM142" i="45"/>
  <c r="AM153" i="45" s="1"/>
  <c r="AC142" i="45"/>
  <c r="AC153" i="45" s="1"/>
  <c r="AN142" i="45"/>
  <c r="AN153" i="45" s="1"/>
  <c r="AK142" i="45"/>
  <c r="AK153" i="45" s="1"/>
  <c r="AO142" i="45"/>
  <c r="AO153" i="45" s="1"/>
  <c r="P142" i="45"/>
  <c r="P153" i="45" s="1"/>
  <c r="AF142" i="45"/>
  <c r="AF153" i="45" s="1"/>
  <c r="AJ142" i="45"/>
  <c r="AJ153" i="45" s="1"/>
  <c r="AH142" i="45"/>
  <c r="AH153" i="45" s="1"/>
  <c r="B156" i="45"/>
  <c r="AD19" i="45"/>
  <c r="M18" i="45"/>
  <c r="AC18" i="45"/>
  <c r="I19" i="45"/>
  <c r="AO19" i="45"/>
  <c r="H18" i="45"/>
  <c r="X18" i="45"/>
  <c r="AN18" i="45"/>
  <c r="H19" i="45"/>
  <c r="AN19" i="45"/>
  <c r="AP15" i="45"/>
  <c r="AI19" i="45"/>
  <c r="I15" i="45"/>
  <c r="I17" i="45" s="1"/>
  <c r="Y15" i="45"/>
  <c r="Y17" i="45" s="1"/>
  <c r="AO15" i="45"/>
  <c r="AO17" i="45" s="1"/>
  <c r="F19" i="45"/>
  <c r="Q18" i="45"/>
  <c r="Q19" i="45"/>
  <c r="N15" i="45"/>
  <c r="N17" i="45" s="1"/>
  <c r="K18" i="45"/>
  <c r="F15" i="45"/>
  <c r="F17" i="45" s="1"/>
  <c r="AP18" i="45"/>
  <c r="AC15" i="45"/>
  <c r="AC17" i="45" s="1"/>
  <c r="L15" i="45"/>
  <c r="L17" i="45" s="1"/>
  <c r="AM15" i="45"/>
  <c r="AM17" i="45" s="1"/>
  <c r="AE19" i="45"/>
  <c r="AL18" i="45"/>
  <c r="AH19" i="45"/>
  <c r="P15" i="45"/>
  <c r="P17" i="45" s="1"/>
  <c r="AF15" i="45"/>
  <c r="AF17" i="45" s="1"/>
  <c r="M19" i="45"/>
  <c r="J15" i="45"/>
  <c r="J17" i="45" s="1"/>
  <c r="K15" i="45"/>
  <c r="K17" i="45" s="1"/>
  <c r="AA15" i="45"/>
  <c r="AA17" i="45" s="1"/>
  <c r="G18" i="45"/>
  <c r="L19" i="45"/>
  <c r="C15" i="45"/>
  <c r="G19" i="45"/>
  <c r="AM19" i="45"/>
  <c r="J18" i="45"/>
  <c r="Z18" i="45"/>
  <c r="AP19" i="45"/>
  <c r="AL19" i="45"/>
  <c r="AG18" i="45"/>
  <c r="L18" i="45"/>
  <c r="P19" i="45"/>
  <c r="K19" i="45"/>
  <c r="M15" i="45"/>
  <c r="M17" i="45" s="1"/>
  <c r="AB15" i="45"/>
  <c r="AB17" i="45" s="1"/>
  <c r="W15" i="45"/>
  <c r="W17" i="45" s="1"/>
  <c r="F18" i="45"/>
  <c r="AB18" i="45"/>
  <c r="Z19" i="45"/>
  <c r="AJ19" i="45"/>
  <c r="J19" i="45"/>
  <c r="D18" i="45"/>
  <c r="T15" i="45"/>
  <c r="T17" i="45" s="1"/>
  <c r="AJ15" i="45"/>
  <c r="AJ17" i="45" s="1"/>
  <c r="U19" i="45"/>
  <c r="R15" i="45"/>
  <c r="R17" i="45" s="1"/>
  <c r="O15" i="45"/>
  <c r="O17" i="45" s="1"/>
  <c r="AE15" i="45"/>
  <c r="AE17" i="45" s="1"/>
  <c r="O18" i="45"/>
  <c r="T19" i="45"/>
  <c r="S18" i="45"/>
  <c r="O19" i="45"/>
  <c r="D15" i="45"/>
  <c r="D17" i="45" s="1"/>
  <c r="N18" i="45"/>
  <c r="AD18" i="45"/>
  <c r="V19" i="45"/>
  <c r="AO18" i="45"/>
  <c r="T18" i="45"/>
  <c r="AF19" i="45"/>
  <c r="U15" i="45"/>
  <c r="U17" i="45" s="1"/>
  <c r="AK19" i="45"/>
  <c r="V18" i="45"/>
  <c r="N19" i="45"/>
  <c r="E18" i="45"/>
  <c r="U18" i="45"/>
  <c r="AK18" i="45"/>
  <c r="Y19" i="45"/>
  <c r="W18" i="45"/>
  <c r="P18" i="45"/>
  <c r="AF18" i="45"/>
  <c r="V15" i="45"/>
  <c r="V17" i="45" s="1"/>
  <c r="X19" i="45"/>
  <c r="Z15" i="45"/>
  <c r="Z17" i="45" s="1"/>
  <c r="S19" i="45"/>
  <c r="C18" i="45"/>
  <c r="Q15" i="45"/>
  <c r="Q17" i="45" s="1"/>
  <c r="AG15" i="45"/>
  <c r="AG17" i="45" s="1"/>
  <c r="I18" i="45"/>
  <c r="AI18" i="45"/>
  <c r="AM18" i="45"/>
  <c r="AA19" i="45"/>
  <c r="AK15" i="45"/>
  <c r="AK17" i="45" s="1"/>
  <c r="E19" i="45"/>
  <c r="G15" i="45"/>
  <c r="G17" i="45" s="1"/>
  <c r="AL15" i="45"/>
  <c r="AL17" i="45" s="1"/>
  <c r="R19" i="45"/>
  <c r="H15" i="45"/>
  <c r="H17" i="45" s="1"/>
  <c r="X15" i="45"/>
  <c r="X17" i="45" s="1"/>
  <c r="AN15" i="45"/>
  <c r="AN17" i="45" s="1"/>
  <c r="AC19" i="45"/>
  <c r="AE18" i="45"/>
  <c r="S15" i="45"/>
  <c r="S17" i="45" s="1"/>
  <c r="AI15" i="45"/>
  <c r="AI17" i="45" s="1"/>
  <c r="AA18" i="45"/>
  <c r="AB19" i="45"/>
  <c r="AD15" i="45"/>
  <c r="AD17" i="45" s="1"/>
  <c r="W19" i="45"/>
  <c r="C19" i="45"/>
  <c r="R18" i="45"/>
  <c r="AH18" i="45"/>
  <c r="Y18" i="45"/>
  <c r="AG19" i="45"/>
  <c r="AJ18" i="45"/>
  <c r="AH15" i="45"/>
  <c r="AH17" i="45" s="1"/>
  <c r="E15" i="45"/>
  <c r="E17" i="45" s="1"/>
  <c r="D19" i="45"/>
  <c r="F142" i="45"/>
  <c r="F153" i="45" s="1"/>
  <c r="D142" i="45"/>
  <c r="D153" i="45" s="1"/>
  <c r="C16" i="10"/>
  <c r="D16" i="10" s="1"/>
  <c r="I22" i="15"/>
  <c r="C21" i="10" s="1"/>
  <c r="D21" i="10" s="1"/>
  <c r="C27" i="10"/>
  <c r="D27" i="10" s="1"/>
  <c r="M22" i="15"/>
  <c r="E55" i="15"/>
  <c r="G58" i="44"/>
  <c r="D13" i="45"/>
  <c r="F54" i="44"/>
  <c r="D9" i="45" s="1"/>
  <c r="H56" i="44"/>
  <c r="H57" i="44" s="1"/>
  <c r="F12" i="45" s="1"/>
  <c r="I55" i="44"/>
  <c r="F10" i="45"/>
  <c r="G57" i="44"/>
  <c r="L137" i="44" l="1"/>
  <c r="M136" i="44" s="1"/>
  <c r="M137" i="44" s="1"/>
  <c r="N136" i="44" s="1"/>
  <c r="N137" i="44" s="1"/>
  <c r="O136" i="44" s="1"/>
  <c r="O137" i="44" s="1"/>
  <c r="P136" i="44" s="1"/>
  <c r="P137" i="44" s="1"/>
  <c r="Q136" i="44" s="1"/>
  <c r="Q137" i="44" s="1"/>
  <c r="R136" i="44" s="1"/>
  <c r="R137" i="44" s="1"/>
  <c r="S136" i="44" s="1"/>
  <c r="S137" i="44" s="1"/>
  <c r="T136" i="44" s="1"/>
  <c r="T137" i="44" s="1"/>
  <c r="U136" i="44" s="1"/>
  <c r="U137" i="44" s="1"/>
  <c r="V136" i="44" s="1"/>
  <c r="V137" i="44" s="1"/>
  <c r="W136" i="44" s="1"/>
  <c r="W137" i="44" s="1"/>
  <c r="X136" i="44" s="1"/>
  <c r="X137" i="44" s="1"/>
  <c r="Y136" i="44" s="1"/>
  <c r="Y137" i="44" s="1"/>
  <c r="Z136" i="44" s="1"/>
  <c r="Z137" i="44" s="1"/>
  <c r="AA136" i="44" s="1"/>
  <c r="AA137" i="44" s="1"/>
  <c r="AB136" i="44" s="1"/>
  <c r="AB137" i="44" s="1"/>
  <c r="AC136" i="44" s="1"/>
  <c r="AC137" i="44" s="1"/>
  <c r="AD136" i="44" s="1"/>
  <c r="AD137" i="44" s="1"/>
  <c r="AE136" i="44" s="1"/>
  <c r="AE137" i="44" s="1"/>
  <c r="AF136" i="44" s="1"/>
  <c r="AF137" i="44" s="1"/>
  <c r="AG136" i="44" s="1"/>
  <c r="AG137" i="44" s="1"/>
  <c r="AH136" i="44" s="1"/>
  <c r="AH137" i="44" s="1"/>
  <c r="AI136" i="44" s="1"/>
  <c r="AI137" i="44" s="1"/>
  <c r="AJ136" i="44" s="1"/>
  <c r="AJ137" i="44" s="1"/>
  <c r="AK136" i="44" s="1"/>
  <c r="AK137" i="44" s="1"/>
  <c r="AL136" i="44" s="1"/>
  <c r="AL137" i="44" s="1"/>
  <c r="AM136" i="44" s="1"/>
  <c r="AM137" i="44" s="1"/>
  <c r="AN136" i="44" s="1"/>
  <c r="AN137" i="44" s="1"/>
  <c r="AO136" i="44" s="1"/>
  <c r="AO137" i="44" s="1"/>
  <c r="AP136" i="44" s="1"/>
  <c r="AP137" i="44" s="1"/>
  <c r="AQ136" i="44" s="1"/>
  <c r="AQ137" i="44" s="1"/>
  <c r="AR136" i="44" s="1"/>
  <c r="AR137" i="44" s="1"/>
  <c r="D250" i="44"/>
  <c r="AG43" i="44"/>
  <c r="AH42" i="44" s="1"/>
  <c r="AH43" i="44" s="1"/>
  <c r="AI42" i="44" s="1"/>
  <c r="AI43" i="44" s="1"/>
  <c r="AJ42" i="44" s="1"/>
  <c r="AJ43" i="44" s="1"/>
  <c r="AK42" i="44" s="1"/>
  <c r="AK43" i="44" s="1"/>
  <c r="AL42" i="44" s="1"/>
  <c r="AL43" i="44" s="1"/>
  <c r="AM42" i="44" s="1"/>
  <c r="AM43" i="44" s="1"/>
  <c r="AN42" i="44" s="1"/>
  <c r="AN43" i="44" s="1"/>
  <c r="AO42" i="44" s="1"/>
  <c r="AO43" i="44" s="1"/>
  <c r="AP42" i="44" s="1"/>
  <c r="AP43" i="44" s="1"/>
  <c r="AQ42" i="44" s="1"/>
  <c r="AQ43" i="44" s="1"/>
  <c r="AR42" i="44" s="1"/>
  <c r="AR43" i="44" s="1"/>
  <c r="AG255" i="44"/>
  <c r="C17" i="45"/>
  <c r="B15" i="45"/>
  <c r="B19" i="45"/>
  <c r="D154" i="45"/>
  <c r="E154" i="45" s="1"/>
  <c r="F154" i="45" s="1"/>
  <c r="G154" i="45" s="1"/>
  <c r="H154" i="45" s="1"/>
  <c r="I154" i="45" s="1"/>
  <c r="J154" i="45" s="1"/>
  <c r="K154" i="45" s="1"/>
  <c r="L154" i="45" s="1"/>
  <c r="M154" i="45" s="1"/>
  <c r="N154" i="45" s="1"/>
  <c r="O154" i="45" s="1"/>
  <c r="P154" i="45" s="1"/>
  <c r="Q154" i="45" s="1"/>
  <c r="R154" i="45" s="1"/>
  <c r="S154" i="45" s="1"/>
  <c r="T154" i="45" s="1"/>
  <c r="U154" i="45" s="1"/>
  <c r="V154" i="45" s="1"/>
  <c r="W154" i="45" s="1"/>
  <c r="X154" i="45" s="1"/>
  <c r="Y154" i="45" s="1"/>
  <c r="Z154" i="45" s="1"/>
  <c r="AA154" i="45" s="1"/>
  <c r="AB154" i="45" s="1"/>
  <c r="AC154" i="45" s="1"/>
  <c r="AD154" i="45" s="1"/>
  <c r="AE154" i="45" s="1"/>
  <c r="AF154" i="45" s="1"/>
  <c r="AG154" i="45" s="1"/>
  <c r="AH154" i="45" s="1"/>
  <c r="AI154" i="45" s="1"/>
  <c r="AJ154" i="45" s="1"/>
  <c r="AK154" i="45" s="1"/>
  <c r="AL154" i="45" s="1"/>
  <c r="AM154" i="45" s="1"/>
  <c r="AN154" i="45" s="1"/>
  <c r="AO154" i="45" s="1"/>
  <c r="AP154" i="45" s="1"/>
  <c r="B157" i="45"/>
  <c r="B159" i="45" s="1"/>
  <c r="B18" i="45"/>
  <c r="C23" i="45"/>
  <c r="I55" i="15"/>
  <c r="C59" i="15" s="1"/>
  <c r="C61" i="15" s="1"/>
  <c r="C63" i="15" s="1"/>
  <c r="C49" i="10"/>
  <c r="D131" i="45"/>
  <c r="C108" i="45"/>
  <c r="C116" i="45"/>
  <c r="C124" i="45"/>
  <c r="D64" i="45"/>
  <c r="D132" i="45"/>
  <c r="C109" i="45"/>
  <c r="C117" i="45"/>
  <c r="D22" i="45"/>
  <c r="D125" i="45"/>
  <c r="D133" i="45"/>
  <c r="C110" i="45"/>
  <c r="C118" i="45"/>
  <c r="D126" i="45"/>
  <c r="D134" i="45"/>
  <c r="C111" i="45"/>
  <c r="C119" i="45"/>
  <c r="D127" i="45"/>
  <c r="C112" i="45"/>
  <c r="C120" i="45"/>
  <c r="D128" i="45"/>
  <c r="C105" i="45"/>
  <c r="C113" i="45"/>
  <c r="C121" i="45"/>
  <c r="D129" i="45"/>
  <c r="C106" i="45"/>
  <c r="C114" i="45"/>
  <c r="C122" i="45"/>
  <c r="D130" i="45"/>
  <c r="C107" i="45"/>
  <c r="C115" i="45"/>
  <c r="C123" i="45"/>
  <c r="I56" i="44"/>
  <c r="G10" i="45"/>
  <c r="J55" i="44"/>
  <c r="I58" i="44"/>
  <c r="E12" i="45"/>
  <c r="H58" i="44"/>
  <c r="E13" i="45"/>
  <c r="G54" i="44"/>
  <c r="E9" i="45" s="1"/>
  <c r="C24" i="45" l="1"/>
  <c r="C25" i="45" s="1"/>
  <c r="C48" i="10"/>
  <c r="H51" i="10"/>
  <c r="G51" i="10"/>
  <c r="D49" i="10"/>
  <c r="F51" i="10"/>
  <c r="E51" i="10"/>
  <c r="I51" i="10"/>
  <c r="C136" i="45"/>
  <c r="H10" i="45"/>
  <c r="J56" i="44"/>
  <c r="K55" i="44"/>
  <c r="E131" i="45"/>
  <c r="D108" i="45"/>
  <c r="D116" i="45"/>
  <c r="D124" i="45"/>
  <c r="E132" i="45"/>
  <c r="D109" i="45"/>
  <c r="D117" i="45"/>
  <c r="E64" i="45"/>
  <c r="E125" i="45"/>
  <c r="E133" i="45"/>
  <c r="D110" i="45"/>
  <c r="D118" i="45"/>
  <c r="E22" i="45"/>
  <c r="E23" i="45" s="1"/>
  <c r="E24" i="45" s="1"/>
  <c r="E25" i="45" s="1"/>
  <c r="E126" i="45"/>
  <c r="E134" i="45"/>
  <c r="D111" i="45"/>
  <c r="D119" i="45"/>
  <c r="E127" i="45"/>
  <c r="D112" i="45"/>
  <c r="D120" i="45"/>
  <c r="E128" i="45"/>
  <c r="D105" i="45"/>
  <c r="D113" i="45"/>
  <c r="D121" i="45"/>
  <c r="E129" i="45"/>
  <c r="D106" i="45"/>
  <c r="D114" i="45"/>
  <c r="D122" i="45"/>
  <c r="E130" i="45"/>
  <c r="D107" i="45"/>
  <c r="D115" i="45"/>
  <c r="D123" i="45"/>
  <c r="G13" i="45"/>
  <c r="H54" i="44"/>
  <c r="F9" i="45" s="1"/>
  <c r="F13" i="45"/>
  <c r="D23" i="45"/>
  <c r="I57" i="44"/>
  <c r="C75" i="10" l="1"/>
  <c r="C68" i="10"/>
  <c r="D68" i="10" s="1"/>
  <c r="C55" i="10"/>
  <c r="D55" i="10" s="1"/>
  <c r="G52" i="10"/>
  <c r="D48" i="10"/>
  <c r="H52" i="10"/>
  <c r="F52" i="10"/>
  <c r="I52" i="10"/>
  <c r="E52" i="10"/>
  <c r="I54" i="44"/>
  <c r="G9" i="45" s="1"/>
  <c r="F108" i="45" s="1"/>
  <c r="K56" i="44"/>
  <c r="K57" i="44" s="1"/>
  <c r="I12" i="45" s="1"/>
  <c r="L55" i="44"/>
  <c r="I10" i="45"/>
  <c r="G131" i="45"/>
  <c r="G132" i="45"/>
  <c r="G129" i="45"/>
  <c r="G12" i="45"/>
  <c r="J58" i="44"/>
  <c r="D24" i="45"/>
  <c r="D136" i="45"/>
  <c r="J57" i="44"/>
  <c r="H12" i="45" s="1"/>
  <c r="F131" i="45"/>
  <c r="E108" i="45"/>
  <c r="E116" i="45"/>
  <c r="E124" i="45"/>
  <c r="F132" i="45"/>
  <c r="E109" i="45"/>
  <c r="E117" i="45"/>
  <c r="F125" i="45"/>
  <c r="F133" i="45"/>
  <c r="E110" i="45"/>
  <c r="E118" i="45"/>
  <c r="F64" i="45"/>
  <c r="F126" i="45"/>
  <c r="F134" i="45"/>
  <c r="E111" i="45"/>
  <c r="E119" i="45"/>
  <c r="F22" i="45"/>
  <c r="F127" i="45"/>
  <c r="E112" i="45"/>
  <c r="E120" i="45"/>
  <c r="F128" i="45"/>
  <c r="E105" i="45"/>
  <c r="E113" i="45"/>
  <c r="E121" i="45"/>
  <c r="F129" i="45"/>
  <c r="E106" i="45"/>
  <c r="E114" i="45"/>
  <c r="E122" i="45"/>
  <c r="F130" i="45"/>
  <c r="E107" i="45"/>
  <c r="E115" i="45"/>
  <c r="E123" i="45"/>
  <c r="G130" i="45" l="1"/>
  <c r="G125" i="45"/>
  <c r="F121" i="45"/>
  <c r="G128" i="45"/>
  <c r="G22" i="45"/>
  <c r="G23" i="45" s="1"/>
  <c r="G24" i="45" s="1"/>
  <c r="G25" i="45" s="1"/>
  <c r="G127" i="45"/>
  <c r="G64" i="45"/>
  <c r="F115" i="45"/>
  <c r="G134" i="45"/>
  <c r="F122" i="45"/>
  <c r="G133" i="45"/>
  <c r="C76" i="10"/>
  <c r="M6" i="15"/>
  <c r="C57" i="10"/>
  <c r="D57" i="10" s="1"/>
  <c r="B160" i="45"/>
  <c r="F123" i="45"/>
  <c r="F113" i="45"/>
  <c r="F119" i="45"/>
  <c r="F117" i="45"/>
  <c r="F107" i="45"/>
  <c r="F105" i="45"/>
  <c r="F111" i="45"/>
  <c r="F109" i="45"/>
  <c r="F114" i="45"/>
  <c r="F120" i="45"/>
  <c r="F118" i="45"/>
  <c r="F116" i="45"/>
  <c r="G126" i="45"/>
  <c r="F124" i="45"/>
  <c r="F106" i="45"/>
  <c r="F112" i="45"/>
  <c r="F110" i="45"/>
  <c r="J54" i="44"/>
  <c r="H9" i="45" s="1"/>
  <c r="H13" i="45"/>
  <c r="F23" i="45"/>
  <c r="E136" i="45"/>
  <c r="K58" i="44"/>
  <c r="L58" i="44"/>
  <c r="J10" i="45"/>
  <c r="L56" i="44"/>
  <c r="M55" i="44"/>
  <c r="D25" i="45"/>
  <c r="F136" i="45" l="1"/>
  <c r="F24" i="45"/>
  <c r="H131" i="45"/>
  <c r="G108" i="45"/>
  <c r="G116" i="45"/>
  <c r="G124" i="45"/>
  <c r="H132" i="45"/>
  <c r="G109" i="45"/>
  <c r="G117" i="45"/>
  <c r="H125" i="45"/>
  <c r="H133" i="45"/>
  <c r="G110" i="45"/>
  <c r="G118" i="45"/>
  <c r="H126" i="45"/>
  <c r="H134" i="45"/>
  <c r="G111" i="45"/>
  <c r="G119" i="45"/>
  <c r="H127" i="45"/>
  <c r="G112" i="45"/>
  <c r="G120" i="45"/>
  <c r="H64" i="45"/>
  <c r="H128" i="45"/>
  <c r="G105" i="45"/>
  <c r="G113" i="45"/>
  <c r="G121" i="45"/>
  <c r="H22" i="45"/>
  <c r="H129" i="45"/>
  <c r="G106" i="45"/>
  <c r="G114" i="45"/>
  <c r="G122" i="45"/>
  <c r="H130" i="45"/>
  <c r="G107" i="45"/>
  <c r="G115" i="45"/>
  <c r="G123" i="45"/>
  <c r="K10" i="45"/>
  <c r="N55" i="44"/>
  <c r="M56" i="44"/>
  <c r="M57" i="44" s="1"/>
  <c r="J13" i="45"/>
  <c r="I13" i="45"/>
  <c r="K54" i="44"/>
  <c r="I9" i="45" s="1"/>
  <c r="L57" i="44"/>
  <c r="C72" i="10" l="1"/>
  <c r="F59" i="10"/>
  <c r="E59" i="10"/>
  <c r="C59" i="10"/>
  <c r="H59" i="10"/>
  <c r="I59" i="10"/>
  <c r="G59" i="10"/>
  <c r="L54" i="44"/>
  <c r="J9" i="45" s="1"/>
  <c r="I117" i="45" s="1"/>
  <c r="K12" i="45"/>
  <c r="N58" i="44"/>
  <c r="G136" i="45"/>
  <c r="L10" i="45"/>
  <c r="N56" i="44"/>
  <c r="O55" i="44"/>
  <c r="J12" i="45"/>
  <c r="M58" i="44"/>
  <c r="I131" i="45"/>
  <c r="H108" i="45"/>
  <c r="H116" i="45"/>
  <c r="H124" i="45"/>
  <c r="I132" i="45"/>
  <c r="H109" i="45"/>
  <c r="H117" i="45"/>
  <c r="I125" i="45"/>
  <c r="I133" i="45"/>
  <c r="H110" i="45"/>
  <c r="H118" i="45"/>
  <c r="I126" i="45"/>
  <c r="I134" i="45"/>
  <c r="H111" i="45"/>
  <c r="H119" i="45"/>
  <c r="I127" i="45"/>
  <c r="H112" i="45"/>
  <c r="H120" i="45"/>
  <c r="I128" i="45"/>
  <c r="H105" i="45"/>
  <c r="H113" i="45"/>
  <c r="H121" i="45"/>
  <c r="I64" i="45"/>
  <c r="I129" i="45"/>
  <c r="H106" i="45"/>
  <c r="H114" i="45"/>
  <c r="H122" i="45"/>
  <c r="I22" i="45"/>
  <c r="I23" i="45" s="1"/>
  <c r="I24" i="45" s="1"/>
  <c r="I25" i="45" s="1"/>
  <c r="I130" i="45"/>
  <c r="H107" i="45"/>
  <c r="H115" i="45"/>
  <c r="H123" i="45"/>
  <c r="H23" i="45"/>
  <c r="F25" i="45"/>
  <c r="I107" i="45" l="1"/>
  <c r="I113" i="45"/>
  <c r="J134" i="45"/>
  <c r="J132" i="45"/>
  <c r="I109" i="45"/>
  <c r="J130" i="45"/>
  <c r="I105" i="45"/>
  <c r="J126" i="45"/>
  <c r="I124" i="45"/>
  <c r="I121" i="45"/>
  <c r="J64" i="45"/>
  <c r="J128" i="45"/>
  <c r="I118" i="45"/>
  <c r="I116" i="45"/>
  <c r="I122" i="45"/>
  <c r="I120" i="45"/>
  <c r="I110" i="45"/>
  <c r="I108" i="45"/>
  <c r="I115" i="45"/>
  <c r="I114" i="45"/>
  <c r="I112" i="45"/>
  <c r="J133" i="45"/>
  <c r="J131" i="45"/>
  <c r="I106" i="45"/>
  <c r="J127" i="45"/>
  <c r="J125" i="45"/>
  <c r="I111" i="45"/>
  <c r="I123" i="45"/>
  <c r="J22" i="45"/>
  <c r="J23" i="45" s="1"/>
  <c r="J24" i="45" s="1"/>
  <c r="J25" i="45" s="1"/>
  <c r="J129" i="45"/>
  <c r="I119" i="45"/>
  <c r="G72" i="10"/>
  <c r="G58" i="10"/>
  <c r="F146" i="44"/>
  <c r="F263" i="44"/>
  <c r="I58" i="10"/>
  <c r="I72" i="10"/>
  <c r="H263" i="44"/>
  <c r="H146" i="44"/>
  <c r="H72" i="10"/>
  <c r="H58" i="10"/>
  <c r="C58" i="10"/>
  <c r="C71" i="10"/>
  <c r="G146" i="44"/>
  <c r="G263" i="44"/>
  <c r="D59" i="10"/>
  <c r="E72" i="10"/>
  <c r="E58" i="10"/>
  <c r="I146" i="44"/>
  <c r="I263" i="44"/>
  <c r="F58" i="10"/>
  <c r="F72" i="10"/>
  <c r="O56" i="44"/>
  <c r="O57" i="44" s="1"/>
  <c r="P55" i="44"/>
  <c r="M10" i="45"/>
  <c r="I136" i="45"/>
  <c r="H136" i="45"/>
  <c r="H24" i="45"/>
  <c r="K13" i="45"/>
  <c r="M54" i="44"/>
  <c r="K9" i="45" s="1"/>
  <c r="N57" i="44"/>
  <c r="L13" i="45"/>
  <c r="I71" i="10" l="1"/>
  <c r="I145" i="44"/>
  <c r="I144" i="44" s="1"/>
  <c r="I262" i="44"/>
  <c r="I261" i="44"/>
  <c r="G149" i="45"/>
  <c r="F145" i="44"/>
  <c r="F144" i="44" s="1"/>
  <c r="F262" i="44"/>
  <c r="F71" i="10"/>
  <c r="C61" i="10"/>
  <c r="G61" i="10"/>
  <c r="C74" i="10"/>
  <c r="I61" i="10"/>
  <c r="E61" i="10"/>
  <c r="F61" i="10"/>
  <c r="H61" i="10"/>
  <c r="E263" i="44"/>
  <c r="D263" i="44" s="1"/>
  <c r="E146" i="44"/>
  <c r="D146" i="44" s="1"/>
  <c r="F261" i="44"/>
  <c r="D149" i="45"/>
  <c r="C149" i="45"/>
  <c r="D58" i="10"/>
  <c r="E261" i="44"/>
  <c r="D261" i="44" s="1"/>
  <c r="F149" i="45"/>
  <c r="H261" i="44"/>
  <c r="E149" i="45"/>
  <c r="G261" i="44"/>
  <c r="E71" i="10"/>
  <c r="E262" i="44"/>
  <c r="D262" i="44" s="1"/>
  <c r="E145" i="44"/>
  <c r="H145" i="44"/>
  <c r="H144" i="44" s="1"/>
  <c r="H71" i="10"/>
  <c r="H262" i="44"/>
  <c r="G262" i="44"/>
  <c r="G71" i="10"/>
  <c r="G145" i="44"/>
  <c r="G144" i="44" s="1"/>
  <c r="N54" i="44"/>
  <c r="L9" i="45" s="1"/>
  <c r="K108" i="45" s="1"/>
  <c r="M12" i="45"/>
  <c r="P58" i="44"/>
  <c r="L12" i="45"/>
  <c r="O58" i="44"/>
  <c r="Q55" i="44"/>
  <c r="P56" i="44"/>
  <c r="P57" i="44" s="1"/>
  <c r="N10" i="45"/>
  <c r="L131" i="45"/>
  <c r="K109" i="45"/>
  <c r="K117" i="45"/>
  <c r="L126" i="45"/>
  <c r="K119" i="45"/>
  <c r="K131" i="45"/>
  <c r="J108" i="45"/>
  <c r="J116" i="45"/>
  <c r="J124" i="45"/>
  <c r="K22" i="45"/>
  <c r="K132" i="45"/>
  <c r="J109" i="45"/>
  <c r="J117" i="45"/>
  <c r="K125" i="45"/>
  <c r="K133" i="45"/>
  <c r="J110" i="45"/>
  <c r="J118" i="45"/>
  <c r="K126" i="45"/>
  <c r="K134" i="45"/>
  <c r="J111" i="45"/>
  <c r="J119" i="45"/>
  <c r="K127" i="45"/>
  <c r="J112" i="45"/>
  <c r="J120" i="45"/>
  <c r="K128" i="45"/>
  <c r="J105" i="45"/>
  <c r="J113" i="45"/>
  <c r="J121" i="45"/>
  <c r="K129" i="45"/>
  <c r="J106" i="45"/>
  <c r="J114" i="45"/>
  <c r="J122" i="45"/>
  <c r="K64" i="45"/>
  <c r="K130" i="45"/>
  <c r="J107" i="45"/>
  <c r="J115" i="45"/>
  <c r="J123" i="45"/>
  <c r="H25" i="45"/>
  <c r="L130" i="45" l="1"/>
  <c r="K121" i="45"/>
  <c r="K107" i="45"/>
  <c r="L132" i="45"/>
  <c r="K114" i="45"/>
  <c r="K112" i="45"/>
  <c r="K111" i="45"/>
  <c r="L129" i="45"/>
  <c r="L134" i="45"/>
  <c r="K116" i="45"/>
  <c r="K113" i="45"/>
  <c r="K118" i="45"/>
  <c r="K123" i="45"/>
  <c r="K105" i="45"/>
  <c r="L133" i="45"/>
  <c r="K115" i="45"/>
  <c r="L128" i="45"/>
  <c r="L22" i="45"/>
  <c r="L23" i="45" s="1"/>
  <c r="L24" i="45" s="1"/>
  <c r="L25" i="45" s="1"/>
  <c r="E144" i="44"/>
  <c r="D144" i="44" s="1"/>
  <c r="D145" i="44"/>
  <c r="F260" i="44"/>
  <c r="F74" i="10"/>
  <c r="D148" i="45"/>
  <c r="D61" i="10"/>
  <c r="E260" i="44"/>
  <c r="D260" i="44" s="1"/>
  <c r="E74" i="10"/>
  <c r="C148" i="45"/>
  <c r="F148" i="45"/>
  <c r="H148" i="45"/>
  <c r="H260" i="44"/>
  <c r="H74" i="10"/>
  <c r="D71" i="10"/>
  <c r="I260" i="44"/>
  <c r="G148" i="45"/>
  <c r="I148" i="45"/>
  <c r="I74" i="10"/>
  <c r="G260" i="44"/>
  <c r="E148" i="45"/>
  <c r="G74" i="10"/>
  <c r="L64" i="45"/>
  <c r="K122" i="45"/>
  <c r="K120" i="45"/>
  <c r="K110" i="45"/>
  <c r="K124" i="45"/>
  <c r="K106" i="45"/>
  <c r="L127" i="45"/>
  <c r="L125" i="45"/>
  <c r="Q56" i="44"/>
  <c r="O10" i="45"/>
  <c r="R55" i="44"/>
  <c r="J136" i="45"/>
  <c r="K23" i="45"/>
  <c r="O54" i="44"/>
  <c r="M9" i="45" s="1"/>
  <c r="M13" i="45"/>
  <c r="N13" i="45"/>
  <c r="N12" i="45"/>
  <c r="Q58" i="44"/>
  <c r="P54" i="44" l="1"/>
  <c r="N9" i="45" s="1"/>
  <c r="M117" i="45" s="1"/>
  <c r="K136" i="45"/>
  <c r="E75" i="10"/>
  <c r="E143" i="44"/>
  <c r="D74" i="10"/>
  <c r="F143" i="44"/>
  <c r="F148" i="44" s="1"/>
  <c r="F159" i="44" s="1"/>
  <c r="F161" i="44" s="1"/>
  <c r="F75" i="10"/>
  <c r="G75" i="10"/>
  <c r="G143" i="44"/>
  <c r="G148" i="44" s="1"/>
  <c r="G159" i="44" s="1"/>
  <c r="G161" i="44" s="1"/>
  <c r="H143" i="44"/>
  <c r="H148" i="44" s="1"/>
  <c r="H159" i="44" s="1"/>
  <c r="H161" i="44" s="1"/>
  <c r="H75" i="10"/>
  <c r="I143" i="44"/>
  <c r="I148" i="44" s="1"/>
  <c r="I159" i="44" s="1"/>
  <c r="I161" i="44" s="1"/>
  <c r="I75" i="10"/>
  <c r="S55" i="44"/>
  <c r="P10" i="45"/>
  <c r="R56" i="44"/>
  <c r="R57" i="44" s="1"/>
  <c r="K24" i="45"/>
  <c r="O13" i="45"/>
  <c r="M107" i="45"/>
  <c r="M131" i="45"/>
  <c r="L108" i="45"/>
  <c r="L116" i="45"/>
  <c r="L124" i="45"/>
  <c r="M132" i="45"/>
  <c r="L109" i="45"/>
  <c r="L117" i="45"/>
  <c r="M64" i="45"/>
  <c r="M125" i="45"/>
  <c r="M133" i="45"/>
  <c r="L110" i="45"/>
  <c r="L118" i="45"/>
  <c r="M22" i="45"/>
  <c r="M23" i="45" s="1"/>
  <c r="M24" i="45" s="1"/>
  <c r="M25" i="45" s="1"/>
  <c r="M126" i="45"/>
  <c r="M134" i="45"/>
  <c r="L111" i="45"/>
  <c r="L119" i="45"/>
  <c r="M127" i="45"/>
  <c r="L112" i="45"/>
  <c r="L120" i="45"/>
  <c r="M128" i="45"/>
  <c r="L105" i="45"/>
  <c r="L113" i="45"/>
  <c r="L121" i="45"/>
  <c r="M129" i="45"/>
  <c r="L106" i="45"/>
  <c r="L114" i="45"/>
  <c r="L122" i="45"/>
  <c r="M130" i="45"/>
  <c r="L107" i="45"/>
  <c r="L123" i="45"/>
  <c r="L115" i="45"/>
  <c r="Q57" i="44"/>
  <c r="M105" i="45" l="1"/>
  <c r="M109" i="45"/>
  <c r="M122" i="45"/>
  <c r="M120" i="45"/>
  <c r="N64" i="45"/>
  <c r="M124" i="45"/>
  <c r="N130" i="45"/>
  <c r="M106" i="45"/>
  <c r="N127" i="45"/>
  <c r="M110" i="45"/>
  <c r="M108" i="45"/>
  <c r="N128" i="45"/>
  <c r="M114" i="45"/>
  <c r="M118" i="45"/>
  <c r="M116" i="45"/>
  <c r="N133" i="45"/>
  <c r="N126" i="45"/>
  <c r="N129" i="45"/>
  <c r="N22" i="45"/>
  <c r="N23" i="45" s="1"/>
  <c r="N24" i="45" s="1"/>
  <c r="N25" i="45" s="1"/>
  <c r="N131" i="45"/>
  <c r="M123" i="45"/>
  <c r="M121" i="45"/>
  <c r="M119" i="45"/>
  <c r="N125" i="45"/>
  <c r="N134" i="45"/>
  <c r="N132" i="45"/>
  <c r="M112" i="45"/>
  <c r="M115" i="45"/>
  <c r="M113" i="45"/>
  <c r="M111" i="45"/>
  <c r="Q54" i="44"/>
  <c r="O9" i="45" s="1"/>
  <c r="O132" i="45" s="1"/>
  <c r="F76" i="10"/>
  <c r="F13" i="41"/>
  <c r="F17" i="41" s="1"/>
  <c r="F18" i="41" s="1"/>
  <c r="F19" i="41" s="1"/>
  <c r="I13" i="41"/>
  <c r="I17" i="41" s="1"/>
  <c r="I18" i="41" s="1"/>
  <c r="I19" i="41" s="1"/>
  <c r="I76" i="10"/>
  <c r="G76" i="10"/>
  <c r="G13" i="41"/>
  <c r="G17" i="41" s="1"/>
  <c r="G18" i="41" s="1"/>
  <c r="G19" i="41" s="1"/>
  <c r="D143" i="44"/>
  <c r="E148" i="44"/>
  <c r="H13" i="41"/>
  <c r="H17" i="41" s="1"/>
  <c r="H18" i="41" s="1"/>
  <c r="H19" i="41" s="1"/>
  <c r="H76" i="10"/>
  <c r="D75" i="10"/>
  <c r="D76" i="10" s="1"/>
  <c r="E13" i="41"/>
  <c r="E76" i="10"/>
  <c r="K25" i="45"/>
  <c r="P12" i="45"/>
  <c r="S58" i="44"/>
  <c r="L136" i="45"/>
  <c r="O12" i="45"/>
  <c r="R58" i="44"/>
  <c r="T55" i="44"/>
  <c r="Q10" i="45"/>
  <c r="S56" i="44"/>
  <c r="S57" i="44" s="1"/>
  <c r="N122" i="45" l="1"/>
  <c r="M136" i="45"/>
  <c r="O22" i="45"/>
  <c r="O23" i="45" s="1"/>
  <c r="O24" i="45" s="1"/>
  <c r="O25" i="45" s="1"/>
  <c r="O126" i="45"/>
  <c r="N124" i="45"/>
  <c r="N106" i="45"/>
  <c r="N110" i="45"/>
  <c r="O133" i="45"/>
  <c r="O131" i="45"/>
  <c r="N120" i="45"/>
  <c r="N112" i="45"/>
  <c r="N118" i="45"/>
  <c r="N108" i="45"/>
  <c r="O127" i="45"/>
  <c r="N123" i="45"/>
  <c r="O125" i="45"/>
  <c r="N115" i="45"/>
  <c r="N113" i="45"/>
  <c r="N119" i="45"/>
  <c r="N117" i="45"/>
  <c r="N114" i="45"/>
  <c r="N116" i="45"/>
  <c r="O64" i="45"/>
  <c r="O129" i="45"/>
  <c r="N121" i="45"/>
  <c r="N107" i="45"/>
  <c r="N105" i="45"/>
  <c r="N111" i="45"/>
  <c r="N109" i="45"/>
  <c r="O130" i="45"/>
  <c r="O128" i="45"/>
  <c r="O134" i="45"/>
  <c r="E159" i="44"/>
  <c r="E161" i="44" s="1"/>
  <c r="E163" i="44" s="1"/>
  <c r="F162" i="44" s="1"/>
  <c r="F163" i="44" s="1"/>
  <c r="G162" i="44" s="1"/>
  <c r="G163" i="44" s="1"/>
  <c r="H162" i="44" s="1"/>
  <c r="H163" i="44" s="1"/>
  <c r="I162" i="44" s="1"/>
  <c r="I163" i="44" s="1"/>
  <c r="J162" i="44" s="1"/>
  <c r="J163" i="44" s="1"/>
  <c r="K162" i="44" s="1"/>
  <c r="K163" i="44" s="1"/>
  <c r="L162" i="44" s="1"/>
  <c r="L163" i="44" s="1"/>
  <c r="M162" i="44" s="1"/>
  <c r="M163" i="44" s="1"/>
  <c r="N162" i="44" s="1"/>
  <c r="N163" i="44" s="1"/>
  <c r="O162" i="44" s="1"/>
  <c r="O163" i="44" s="1"/>
  <c r="P162" i="44" s="1"/>
  <c r="P163" i="44" s="1"/>
  <c r="Q162" i="44" s="1"/>
  <c r="Q163" i="44" s="1"/>
  <c r="R162" i="44" s="1"/>
  <c r="R163" i="44" s="1"/>
  <c r="S162" i="44" s="1"/>
  <c r="S163" i="44" s="1"/>
  <c r="T162" i="44" s="1"/>
  <c r="T163" i="44" s="1"/>
  <c r="U162" i="44" s="1"/>
  <c r="U163" i="44" s="1"/>
  <c r="V162" i="44" s="1"/>
  <c r="V163" i="44" s="1"/>
  <c r="W162" i="44" s="1"/>
  <c r="W163" i="44" s="1"/>
  <c r="X162" i="44" s="1"/>
  <c r="X163" i="44" s="1"/>
  <c r="Y162" i="44" s="1"/>
  <c r="Y163" i="44" s="1"/>
  <c r="Z162" i="44" s="1"/>
  <c r="Z163" i="44" s="1"/>
  <c r="AA162" i="44" s="1"/>
  <c r="AA163" i="44" s="1"/>
  <c r="AB162" i="44" s="1"/>
  <c r="AB163" i="44" s="1"/>
  <c r="AC162" i="44" s="1"/>
  <c r="AC163" i="44" s="1"/>
  <c r="AD162" i="44" s="1"/>
  <c r="AD163" i="44" s="1"/>
  <c r="AE162" i="44" s="1"/>
  <c r="AE163" i="44" s="1"/>
  <c r="AF162" i="44" s="1"/>
  <c r="AF163" i="44" s="1"/>
  <c r="AG162" i="44" s="1"/>
  <c r="AG163" i="44" s="1"/>
  <c r="AH162" i="44" s="1"/>
  <c r="AH163" i="44" s="1"/>
  <c r="AI162" i="44" s="1"/>
  <c r="AI163" i="44" s="1"/>
  <c r="AJ162" i="44" s="1"/>
  <c r="AJ163" i="44" s="1"/>
  <c r="AK162" i="44" s="1"/>
  <c r="AK163" i="44" s="1"/>
  <c r="AL162" i="44" s="1"/>
  <c r="AL163" i="44" s="1"/>
  <c r="AM162" i="44" s="1"/>
  <c r="AM163" i="44" s="1"/>
  <c r="AN162" i="44" s="1"/>
  <c r="AN163" i="44" s="1"/>
  <c r="AO162" i="44" s="1"/>
  <c r="AO163" i="44" s="1"/>
  <c r="AP162" i="44" s="1"/>
  <c r="AP163" i="44" s="1"/>
  <c r="AQ162" i="44" s="1"/>
  <c r="AQ163" i="44" s="1"/>
  <c r="AR162" i="44" s="1"/>
  <c r="AR163" i="44" s="1"/>
  <c r="D148" i="44"/>
  <c r="D159" i="44" s="1"/>
  <c r="D161" i="44" s="1"/>
  <c r="E17" i="41"/>
  <c r="E18" i="41" s="1"/>
  <c r="E19" i="41" s="1"/>
  <c r="E22" i="41" s="1"/>
  <c r="C13" i="41"/>
  <c r="C17" i="41" s="1"/>
  <c r="C18" i="41" s="1"/>
  <c r="Q12" i="45"/>
  <c r="T58" i="44"/>
  <c r="Q13" i="45"/>
  <c r="T56" i="44"/>
  <c r="T57" i="44" s="1"/>
  <c r="R10" i="45"/>
  <c r="U55" i="44"/>
  <c r="P13" i="45"/>
  <c r="R54" i="44"/>
  <c r="P9" i="45" s="1"/>
  <c r="N136" i="45" l="1"/>
  <c r="R12" i="45"/>
  <c r="U58" i="44"/>
  <c r="S54" i="44"/>
  <c r="Q9" i="45" s="1"/>
  <c r="R13" i="45"/>
  <c r="T54" i="44"/>
  <c r="R9" i="45" s="1"/>
  <c r="P130" i="45"/>
  <c r="O107" i="45"/>
  <c r="P125" i="45"/>
  <c r="P129" i="45"/>
  <c r="O108" i="45"/>
  <c r="O116" i="45"/>
  <c r="O124" i="45"/>
  <c r="P131" i="45"/>
  <c r="O109" i="45"/>
  <c r="O117" i="45"/>
  <c r="P132" i="45"/>
  <c r="O110" i="45"/>
  <c r="O118" i="45"/>
  <c r="P133" i="45"/>
  <c r="O111" i="45"/>
  <c r="O119" i="45"/>
  <c r="P134" i="45"/>
  <c r="O112" i="45"/>
  <c r="O120" i="45"/>
  <c r="P64" i="45"/>
  <c r="P126" i="45"/>
  <c r="O113" i="45"/>
  <c r="O121" i="45"/>
  <c r="P127" i="45"/>
  <c r="O105" i="45"/>
  <c r="O114" i="45"/>
  <c r="O122" i="45"/>
  <c r="P128" i="45"/>
  <c r="O106" i="45"/>
  <c r="P22" i="45"/>
  <c r="P23" i="45" s="1"/>
  <c r="P24" i="45" s="1"/>
  <c r="P25" i="45" s="1"/>
  <c r="O115" i="45"/>
  <c r="O123" i="45"/>
  <c r="S10" i="45"/>
  <c r="V55" i="44"/>
  <c r="U56" i="44"/>
  <c r="U57" i="44" s="1"/>
  <c r="S12" i="45" l="1"/>
  <c r="V58" i="44"/>
  <c r="R127" i="45"/>
  <c r="R128" i="45"/>
  <c r="Q105" i="45"/>
  <c r="Q113" i="45"/>
  <c r="Q121" i="45"/>
  <c r="R129" i="45"/>
  <c r="Q106" i="45"/>
  <c r="Q114" i="45"/>
  <c r="Q122" i="45"/>
  <c r="R130" i="45"/>
  <c r="Q107" i="45"/>
  <c r="Q115" i="45"/>
  <c r="Q123" i="45"/>
  <c r="R125" i="45"/>
  <c r="R133" i="45"/>
  <c r="Q110" i="45"/>
  <c r="Q118" i="45"/>
  <c r="R131" i="45"/>
  <c r="Q117" i="45"/>
  <c r="R132" i="45"/>
  <c r="Q119" i="45"/>
  <c r="R134" i="45"/>
  <c r="Q120" i="45"/>
  <c r="Q108" i="45"/>
  <c r="Q124" i="45"/>
  <c r="Q109" i="45"/>
  <c r="Q111" i="45"/>
  <c r="Q112" i="45"/>
  <c r="R64" i="45"/>
  <c r="R22" i="45"/>
  <c r="R23" i="45" s="1"/>
  <c r="R24" i="45" s="1"/>
  <c r="R25" i="45" s="1"/>
  <c r="R126" i="45"/>
  <c r="Q116" i="45"/>
  <c r="Q130" i="45"/>
  <c r="P107" i="45"/>
  <c r="P115" i="45"/>
  <c r="P123" i="45"/>
  <c r="Q125" i="45"/>
  <c r="Q133" i="45"/>
  <c r="P110" i="45"/>
  <c r="P118" i="45"/>
  <c r="Q129" i="45"/>
  <c r="P109" i="45"/>
  <c r="P120" i="45"/>
  <c r="Q131" i="45"/>
  <c r="P111" i="45"/>
  <c r="P121" i="45"/>
  <c r="Q132" i="45"/>
  <c r="P112" i="45"/>
  <c r="P122" i="45"/>
  <c r="Q134" i="45"/>
  <c r="P113" i="45"/>
  <c r="P124" i="45"/>
  <c r="P114" i="45"/>
  <c r="Q126" i="45"/>
  <c r="P105" i="45"/>
  <c r="P116" i="45"/>
  <c r="Q64" i="45"/>
  <c r="Q127" i="45"/>
  <c r="P106" i="45"/>
  <c r="P117" i="45"/>
  <c r="Q22" i="45"/>
  <c r="Q23" i="45" s="1"/>
  <c r="Q24" i="45" s="1"/>
  <c r="Q25" i="45" s="1"/>
  <c r="Q128" i="45"/>
  <c r="P119" i="45"/>
  <c r="P108" i="45"/>
  <c r="O136" i="45"/>
  <c r="S13" i="45"/>
  <c r="U54" i="44"/>
  <c r="S9" i="45" s="1"/>
  <c r="T10" i="45"/>
  <c r="V56" i="44"/>
  <c r="W55" i="44"/>
  <c r="W56" i="44" l="1"/>
  <c r="X55" i="44"/>
  <c r="U10" i="45"/>
  <c r="W57" i="44"/>
  <c r="Q136" i="45"/>
  <c r="S127" i="45"/>
  <c r="R112" i="45"/>
  <c r="R120" i="45"/>
  <c r="S128" i="45"/>
  <c r="R105" i="45"/>
  <c r="R113" i="45"/>
  <c r="R121" i="45"/>
  <c r="S129" i="45"/>
  <c r="R106" i="45"/>
  <c r="R114" i="45"/>
  <c r="R122" i="45"/>
  <c r="S130" i="45"/>
  <c r="R107" i="45"/>
  <c r="R115" i="45"/>
  <c r="R123" i="45"/>
  <c r="S125" i="45"/>
  <c r="S133" i="45"/>
  <c r="R110" i="45"/>
  <c r="R118" i="45"/>
  <c r="R109" i="45"/>
  <c r="S22" i="45"/>
  <c r="S23" i="45" s="1"/>
  <c r="S24" i="45" s="1"/>
  <c r="S25" i="45" s="1"/>
  <c r="R111" i="45"/>
  <c r="R116" i="45"/>
  <c r="S126" i="45"/>
  <c r="R117" i="45"/>
  <c r="S131" i="45"/>
  <c r="R119" i="45"/>
  <c r="S132" i="45"/>
  <c r="R124" i="45"/>
  <c r="S134" i="45"/>
  <c r="R108" i="45"/>
  <c r="S64" i="45"/>
  <c r="T13" i="45"/>
  <c r="V54" i="44"/>
  <c r="T9" i="45" s="1"/>
  <c r="V57" i="44"/>
  <c r="P136" i="45"/>
  <c r="U12" i="45" l="1"/>
  <c r="X58" i="44"/>
  <c r="T127" i="45"/>
  <c r="S112" i="45"/>
  <c r="S120" i="45"/>
  <c r="T128" i="45"/>
  <c r="S105" i="45"/>
  <c r="S113" i="45"/>
  <c r="S121" i="45"/>
  <c r="T129" i="45"/>
  <c r="S106" i="45"/>
  <c r="S114" i="45"/>
  <c r="S122" i="45"/>
  <c r="T130" i="45"/>
  <c r="S107" i="45"/>
  <c r="S115" i="45"/>
  <c r="S123" i="45"/>
  <c r="T125" i="45"/>
  <c r="T133" i="45"/>
  <c r="S110" i="45"/>
  <c r="S118" i="45"/>
  <c r="T131" i="45"/>
  <c r="S119" i="45"/>
  <c r="T64" i="45"/>
  <c r="T132" i="45"/>
  <c r="S124" i="45"/>
  <c r="T22" i="45"/>
  <c r="T23" i="45" s="1"/>
  <c r="T24" i="45" s="1"/>
  <c r="T25" i="45" s="1"/>
  <c r="T134" i="45"/>
  <c r="S108" i="45"/>
  <c r="S109" i="45"/>
  <c r="S111" i="45"/>
  <c r="S116" i="45"/>
  <c r="T126" i="45"/>
  <c r="S117" i="45"/>
  <c r="T12" i="45"/>
  <c r="W58" i="44"/>
  <c r="R136" i="45"/>
  <c r="Y55" i="44"/>
  <c r="X56" i="44"/>
  <c r="V10" i="45"/>
  <c r="S136" i="45" l="1"/>
  <c r="U13" i="45"/>
  <c r="W54" i="44"/>
  <c r="U9" i="45" s="1"/>
  <c r="V13" i="45"/>
  <c r="Z55" i="44"/>
  <c r="Y56" i="44"/>
  <c r="Y57" i="44" s="1"/>
  <c r="W10" i="45"/>
  <c r="X57" i="44"/>
  <c r="X54" i="44" l="1"/>
  <c r="V9" i="45" s="1"/>
  <c r="U118" i="45" s="1"/>
  <c r="W12" i="45"/>
  <c r="Z58" i="44"/>
  <c r="V131" i="45"/>
  <c r="U109" i="45"/>
  <c r="V133" i="45"/>
  <c r="U120" i="45"/>
  <c r="V125" i="45"/>
  <c r="U114" i="45"/>
  <c r="U116" i="45"/>
  <c r="V127" i="45"/>
  <c r="V22" i="45"/>
  <c r="V130" i="45"/>
  <c r="U106" i="45"/>
  <c r="U115" i="45"/>
  <c r="V12" i="45"/>
  <c r="Y58" i="44"/>
  <c r="AA55" i="44"/>
  <c r="Z56" i="44"/>
  <c r="X10" i="45"/>
  <c r="U128" i="45"/>
  <c r="U126" i="45"/>
  <c r="T112" i="45"/>
  <c r="T120" i="45"/>
  <c r="U127" i="45"/>
  <c r="T105" i="45"/>
  <c r="T113" i="45"/>
  <c r="T121" i="45"/>
  <c r="U129" i="45"/>
  <c r="T106" i="45"/>
  <c r="T114" i="45"/>
  <c r="T122" i="45"/>
  <c r="U130" i="45"/>
  <c r="T107" i="45"/>
  <c r="T115" i="45"/>
  <c r="T123" i="45"/>
  <c r="U133" i="45"/>
  <c r="T110" i="45"/>
  <c r="T118" i="45"/>
  <c r="T109" i="45"/>
  <c r="T111" i="45"/>
  <c r="U64" i="45"/>
  <c r="T116" i="45"/>
  <c r="U22" i="45"/>
  <c r="U23" i="45" s="1"/>
  <c r="U24" i="45" s="1"/>
  <c r="U25" i="45" s="1"/>
  <c r="U125" i="45"/>
  <c r="T117" i="45"/>
  <c r="U131" i="45"/>
  <c r="T119" i="45"/>
  <c r="U132" i="45"/>
  <c r="T124" i="45"/>
  <c r="U134" i="45"/>
  <c r="T108" i="45"/>
  <c r="U107" i="45" l="1"/>
  <c r="V129" i="45"/>
  <c r="U111" i="45"/>
  <c r="U121" i="45"/>
  <c r="U113" i="45"/>
  <c r="V64" i="45"/>
  <c r="V126" i="45"/>
  <c r="U119" i="45"/>
  <c r="U105" i="45"/>
  <c r="U124" i="45"/>
  <c r="U122" i="45"/>
  <c r="U110" i="45"/>
  <c r="V128" i="45"/>
  <c r="U123" i="45"/>
  <c r="U112" i="45"/>
  <c r="V132" i="45"/>
  <c r="U108" i="45"/>
  <c r="U117" i="45"/>
  <c r="V134" i="45"/>
  <c r="AB55" i="44"/>
  <c r="AA56" i="44"/>
  <c r="Y10" i="45"/>
  <c r="V23" i="45"/>
  <c r="V24" i="45" s="1"/>
  <c r="V25" i="45" s="1"/>
  <c r="B22" i="45"/>
  <c r="Z57" i="44"/>
  <c r="Y54" i="44"/>
  <c r="W9" i="45" s="1"/>
  <c r="W13" i="45"/>
  <c r="T136" i="45"/>
  <c r="X13" i="45"/>
  <c r="U136" i="45" l="1"/>
  <c r="W128" i="45"/>
  <c r="V105" i="45"/>
  <c r="V113" i="45"/>
  <c r="V121" i="45"/>
  <c r="W126" i="45"/>
  <c r="V114" i="45"/>
  <c r="V123" i="45"/>
  <c r="W127" i="45"/>
  <c r="V106" i="45"/>
  <c r="V115" i="45"/>
  <c r="V124" i="45"/>
  <c r="W129" i="45"/>
  <c r="V107" i="45"/>
  <c r="V116" i="45"/>
  <c r="W130" i="45"/>
  <c r="V108" i="45"/>
  <c r="V117" i="45"/>
  <c r="W131" i="45"/>
  <c r="V109" i="45"/>
  <c r="V118" i="45"/>
  <c r="W132" i="45"/>
  <c r="V110" i="45"/>
  <c r="W133" i="45"/>
  <c r="V111" i="45"/>
  <c r="V120" i="45"/>
  <c r="V112" i="45"/>
  <c r="V119" i="45"/>
  <c r="V122" i="45"/>
  <c r="W64" i="45"/>
  <c r="W125" i="45"/>
  <c r="W22" i="45"/>
  <c r="W23" i="45" s="1"/>
  <c r="W24" i="45" s="1"/>
  <c r="W25" i="45" s="1"/>
  <c r="W134" i="45"/>
  <c r="X12" i="45"/>
  <c r="AA58" i="44"/>
  <c r="Z54" i="44"/>
  <c r="X9" i="45" s="1"/>
  <c r="AB56" i="44"/>
  <c r="Z10" i="45"/>
  <c r="AC55" i="44"/>
  <c r="AA57" i="44"/>
  <c r="Y12" i="45" l="1"/>
  <c r="AB58" i="44"/>
  <c r="X128" i="45"/>
  <c r="W105" i="45"/>
  <c r="W113" i="45"/>
  <c r="W121" i="45"/>
  <c r="X125" i="45"/>
  <c r="X133" i="45"/>
  <c r="X130" i="45"/>
  <c r="W109" i="45"/>
  <c r="W118" i="45"/>
  <c r="X131" i="45"/>
  <c r="W110" i="45"/>
  <c r="W119" i="45"/>
  <c r="X132" i="45"/>
  <c r="W111" i="45"/>
  <c r="W120" i="45"/>
  <c r="X134" i="45"/>
  <c r="W112" i="45"/>
  <c r="W122" i="45"/>
  <c r="W114" i="45"/>
  <c r="W123" i="45"/>
  <c r="X126" i="45"/>
  <c r="W106" i="45"/>
  <c r="W115" i="45"/>
  <c r="W124" i="45"/>
  <c r="X127" i="45"/>
  <c r="W107" i="45"/>
  <c r="W116" i="45"/>
  <c r="X129" i="45"/>
  <c r="W108" i="45"/>
  <c r="X64" i="45"/>
  <c r="W117" i="45"/>
  <c r="X22" i="45"/>
  <c r="X23" i="45" s="1"/>
  <c r="X24" i="45" s="1"/>
  <c r="X25" i="45" s="1"/>
  <c r="Y13" i="45"/>
  <c r="AA54" i="44"/>
  <c r="Y9" i="45" s="1"/>
  <c r="V136" i="45"/>
  <c r="AA10" i="45"/>
  <c r="AD55" i="44"/>
  <c r="AC56" i="44"/>
  <c r="AC57" i="44" s="1"/>
  <c r="AB57" i="44"/>
  <c r="AA12" i="45" l="1"/>
  <c r="AD58" i="44"/>
  <c r="AB10" i="45"/>
  <c r="AD56" i="44"/>
  <c r="AD57" i="44" s="1"/>
  <c r="AE55" i="44"/>
  <c r="W136" i="45"/>
  <c r="Z13" i="45"/>
  <c r="AB54" i="44"/>
  <c r="Z9" i="45" s="1"/>
  <c r="Y128" i="45"/>
  <c r="X105" i="45"/>
  <c r="X113" i="45"/>
  <c r="X121" i="45"/>
  <c r="Y125" i="45"/>
  <c r="Y133" i="45"/>
  <c r="X110" i="45"/>
  <c r="X118" i="45"/>
  <c r="Y130" i="45"/>
  <c r="X109" i="45"/>
  <c r="X120" i="45"/>
  <c r="Y131" i="45"/>
  <c r="X111" i="45"/>
  <c r="X122" i="45"/>
  <c r="Y132" i="45"/>
  <c r="X112" i="45"/>
  <c r="X123" i="45"/>
  <c r="Y134" i="45"/>
  <c r="X114" i="45"/>
  <c r="X124" i="45"/>
  <c r="X115" i="45"/>
  <c r="Y126" i="45"/>
  <c r="X106" i="45"/>
  <c r="X116" i="45"/>
  <c r="Y127" i="45"/>
  <c r="X107" i="45"/>
  <c r="X117" i="45"/>
  <c r="Y129" i="45"/>
  <c r="X108" i="45"/>
  <c r="X119" i="45"/>
  <c r="Y64" i="45"/>
  <c r="Y22" i="45"/>
  <c r="Y23" i="45" s="1"/>
  <c r="Y24" i="45" s="1"/>
  <c r="Y25" i="45" s="1"/>
  <c r="Z12" i="45"/>
  <c r="AC58" i="44"/>
  <c r="Z128" i="45" l="1"/>
  <c r="Y105" i="45"/>
  <c r="Y113" i="45"/>
  <c r="Y121" i="45"/>
  <c r="Z125" i="45"/>
  <c r="Z133" i="45"/>
  <c r="Y110" i="45"/>
  <c r="Y118" i="45"/>
  <c r="Z130" i="45"/>
  <c r="Y109" i="45"/>
  <c r="Y120" i="45"/>
  <c r="Z131" i="45"/>
  <c r="Y111" i="45"/>
  <c r="Y122" i="45"/>
  <c r="Z132" i="45"/>
  <c r="Y112" i="45"/>
  <c r="Y123" i="45"/>
  <c r="Z134" i="45"/>
  <c r="Y114" i="45"/>
  <c r="Y124" i="45"/>
  <c r="Y115" i="45"/>
  <c r="Z126" i="45"/>
  <c r="Y106" i="45"/>
  <c r="Y116" i="45"/>
  <c r="Z127" i="45"/>
  <c r="Y107" i="45"/>
  <c r="Y117" i="45"/>
  <c r="Z129" i="45"/>
  <c r="Y108" i="45"/>
  <c r="Z64" i="45"/>
  <c r="Z22" i="45"/>
  <c r="Z23" i="45" s="1"/>
  <c r="Z24" i="45" s="1"/>
  <c r="Z25" i="45" s="1"/>
  <c r="Y119" i="45"/>
  <c r="AE56" i="44"/>
  <c r="AF55" i="44"/>
  <c r="AC10" i="45"/>
  <c r="AE57" i="44"/>
  <c r="AB12" i="45"/>
  <c r="AE58" i="44"/>
  <c r="AA13" i="45"/>
  <c r="AC54" i="44"/>
  <c r="AA9" i="45" s="1"/>
  <c r="X136" i="45"/>
  <c r="AB13" i="45"/>
  <c r="AA128" i="45" l="1"/>
  <c r="Z105" i="45"/>
  <c r="Z113" i="45"/>
  <c r="Z121" i="45"/>
  <c r="AA125" i="45"/>
  <c r="AA133" i="45"/>
  <c r="Z110" i="45"/>
  <c r="Z118" i="45"/>
  <c r="AA130" i="45"/>
  <c r="Z109" i="45"/>
  <c r="Z120" i="45"/>
  <c r="AA131" i="45"/>
  <c r="Z111" i="45"/>
  <c r="Z122" i="45"/>
  <c r="AA132" i="45"/>
  <c r="Z112" i="45"/>
  <c r="Z123" i="45"/>
  <c r="AA134" i="45"/>
  <c r="Z114" i="45"/>
  <c r="Z124" i="45"/>
  <c r="Z115" i="45"/>
  <c r="AA126" i="45"/>
  <c r="Z106" i="45"/>
  <c r="Z116" i="45"/>
  <c r="AA127" i="45"/>
  <c r="Z107" i="45"/>
  <c r="Z117" i="45"/>
  <c r="AA22" i="45"/>
  <c r="AA23" i="45" s="1"/>
  <c r="AA24" i="45" s="1"/>
  <c r="AA129" i="45"/>
  <c r="Z108" i="45"/>
  <c r="Z119" i="45"/>
  <c r="AA64" i="45"/>
  <c r="AC12" i="45"/>
  <c r="AF58" i="44"/>
  <c r="AG55" i="44"/>
  <c r="AF56" i="44"/>
  <c r="AD10" i="45"/>
  <c r="Y136" i="45"/>
  <c r="AC13" i="45"/>
  <c r="AD54" i="44"/>
  <c r="AB9" i="45" s="1"/>
  <c r="AE54" i="44" l="1"/>
  <c r="AC9" i="45" s="1"/>
  <c r="AC128" i="45" s="1"/>
  <c r="AC133" i="45"/>
  <c r="AB110" i="45"/>
  <c r="AB118" i="45"/>
  <c r="AC130" i="45"/>
  <c r="AB109" i="45"/>
  <c r="AC131" i="45"/>
  <c r="AB111" i="45"/>
  <c r="AB122" i="45"/>
  <c r="AC132" i="45"/>
  <c r="AB112" i="45"/>
  <c r="AB123" i="45"/>
  <c r="AC134" i="45"/>
  <c r="AB124" i="45"/>
  <c r="AB115" i="45"/>
  <c r="AC126" i="45"/>
  <c r="AB106" i="45"/>
  <c r="AB116" i="45"/>
  <c r="AC127" i="45"/>
  <c r="AB107" i="45"/>
  <c r="AC64" i="45"/>
  <c r="AC129" i="45"/>
  <c r="AB108" i="45"/>
  <c r="AB119" i="45"/>
  <c r="AC22" i="45"/>
  <c r="AC23" i="45" s="1"/>
  <c r="AC24" i="45" s="1"/>
  <c r="AC25" i="45" s="1"/>
  <c r="AA25" i="45"/>
  <c r="B28" i="45"/>
  <c r="AG56" i="44"/>
  <c r="AE10" i="45"/>
  <c r="AH55" i="44"/>
  <c r="AF54" i="44"/>
  <c r="AD9" i="45" s="1"/>
  <c r="AD13" i="45"/>
  <c r="Z136" i="45"/>
  <c r="AF57" i="44"/>
  <c r="AB128" i="45"/>
  <c r="AA105" i="45"/>
  <c r="AA113" i="45"/>
  <c r="AA121" i="45"/>
  <c r="AB125" i="45"/>
  <c r="AB133" i="45"/>
  <c r="AA110" i="45"/>
  <c r="AA118" i="45"/>
  <c r="AB130" i="45"/>
  <c r="AA109" i="45"/>
  <c r="AA120" i="45"/>
  <c r="AB131" i="45"/>
  <c r="AA111" i="45"/>
  <c r="AA122" i="45"/>
  <c r="AB132" i="45"/>
  <c r="AA112" i="45"/>
  <c r="AA123" i="45"/>
  <c r="AB134" i="45"/>
  <c r="AA114" i="45"/>
  <c r="AA124" i="45"/>
  <c r="AA115" i="45"/>
  <c r="AB126" i="45"/>
  <c r="AA106" i="45"/>
  <c r="AA116" i="45"/>
  <c r="AB127" i="45"/>
  <c r="AA107" i="45"/>
  <c r="AA117" i="45"/>
  <c r="AA108" i="45"/>
  <c r="AB64" i="45"/>
  <c r="AA119" i="45"/>
  <c r="AB22" i="45"/>
  <c r="AB23" i="45" s="1"/>
  <c r="AB24" i="45" s="1"/>
  <c r="AB25" i="45" s="1"/>
  <c r="AB129" i="45"/>
  <c r="AC125" i="45" l="1"/>
  <c r="AB121" i="45"/>
  <c r="AB117" i="45"/>
  <c r="AB114" i="45"/>
  <c r="AB120" i="45"/>
  <c r="AB113" i="45"/>
  <c r="AB105" i="45"/>
  <c r="AB136" i="45" s="1"/>
  <c r="AD128" i="45"/>
  <c r="AC105" i="45"/>
  <c r="AC113" i="45"/>
  <c r="AC121" i="45"/>
  <c r="AD125" i="45"/>
  <c r="AD133" i="45"/>
  <c r="AC110" i="45"/>
  <c r="AC118" i="45"/>
  <c r="AD130" i="45"/>
  <c r="AC109" i="45"/>
  <c r="AC120" i="45"/>
  <c r="AD131" i="45"/>
  <c r="AC111" i="45"/>
  <c r="AC122" i="45"/>
  <c r="AD132" i="45"/>
  <c r="AC112" i="45"/>
  <c r="AC123" i="45"/>
  <c r="AD134" i="45"/>
  <c r="AC114" i="45"/>
  <c r="AC124" i="45"/>
  <c r="AC115" i="45"/>
  <c r="AD126" i="45"/>
  <c r="AC106" i="45"/>
  <c r="AC116" i="45"/>
  <c r="AD127" i="45"/>
  <c r="AC107" i="45"/>
  <c r="AC117" i="45"/>
  <c r="AD129" i="45"/>
  <c r="AC108" i="45"/>
  <c r="AD64" i="45"/>
  <c r="AC119" i="45"/>
  <c r="AD22" i="45"/>
  <c r="AD23" i="45" s="1"/>
  <c r="AD24" i="45" s="1"/>
  <c r="AD25" i="45" s="1"/>
  <c r="AI55" i="44"/>
  <c r="AF10" i="45"/>
  <c r="AH56" i="44"/>
  <c r="AH57" i="44" s="1"/>
  <c r="AA136" i="45"/>
  <c r="AD12" i="45"/>
  <c r="AG58" i="44"/>
  <c r="AG57" i="44"/>
  <c r="AF12" i="45" l="1"/>
  <c r="AI58" i="44"/>
  <c r="AG54" i="44"/>
  <c r="AE9" i="45" s="1"/>
  <c r="AE13" i="45"/>
  <c r="AC136" i="45"/>
  <c r="AE12" i="45"/>
  <c r="AH58" i="44"/>
  <c r="AJ55" i="44"/>
  <c r="AG10" i="45"/>
  <c r="AI56" i="44"/>
  <c r="AF13" i="45" l="1"/>
  <c r="AH54" i="44"/>
  <c r="AF9" i="45" s="1"/>
  <c r="AI57" i="44"/>
  <c r="AI54" i="44"/>
  <c r="AG9" i="45" s="1"/>
  <c r="AG13" i="45"/>
  <c r="AE128" i="45"/>
  <c r="AD105" i="45"/>
  <c r="AD113" i="45"/>
  <c r="AD121" i="45"/>
  <c r="AE125" i="45"/>
  <c r="AE133" i="45"/>
  <c r="AD110" i="45"/>
  <c r="AD118" i="45"/>
  <c r="AE130" i="45"/>
  <c r="AD109" i="45"/>
  <c r="AD120" i="45"/>
  <c r="AE131" i="45"/>
  <c r="AD111" i="45"/>
  <c r="AD122" i="45"/>
  <c r="AE132" i="45"/>
  <c r="AD112" i="45"/>
  <c r="AD123" i="45"/>
  <c r="AE134" i="45"/>
  <c r="AD114" i="45"/>
  <c r="AD124" i="45"/>
  <c r="AD115" i="45"/>
  <c r="AE126" i="45"/>
  <c r="AD106" i="45"/>
  <c r="AD116" i="45"/>
  <c r="AE127" i="45"/>
  <c r="AD107" i="45"/>
  <c r="AD117" i="45"/>
  <c r="AD119" i="45"/>
  <c r="AE64" i="45"/>
  <c r="AE129" i="45"/>
  <c r="AD108" i="45"/>
  <c r="AE22" i="45"/>
  <c r="AE23" i="45" s="1"/>
  <c r="AE24" i="45" s="1"/>
  <c r="AE25" i="45" s="1"/>
  <c r="AJ56" i="44"/>
  <c r="AH10" i="45"/>
  <c r="AK55" i="44"/>
  <c r="AD136" i="45" l="1"/>
  <c r="AG128" i="45"/>
  <c r="AF105" i="45"/>
  <c r="AF113" i="45"/>
  <c r="AF121" i="45"/>
  <c r="AG125" i="45"/>
  <c r="AG133" i="45"/>
  <c r="AF110" i="45"/>
  <c r="AF118" i="45"/>
  <c r="AG130" i="45"/>
  <c r="AF109" i="45"/>
  <c r="AF120" i="45"/>
  <c r="AG131" i="45"/>
  <c r="AF111" i="45"/>
  <c r="AF122" i="45"/>
  <c r="AG132" i="45"/>
  <c r="AF112" i="45"/>
  <c r="AF123" i="45"/>
  <c r="AG134" i="45"/>
  <c r="AF114" i="45"/>
  <c r="AF124" i="45"/>
  <c r="AF115" i="45"/>
  <c r="AG126" i="45"/>
  <c r="AF106" i="45"/>
  <c r="AF116" i="45"/>
  <c r="AG127" i="45"/>
  <c r="AF107" i="45"/>
  <c r="AF117" i="45"/>
  <c r="AG129" i="45"/>
  <c r="AF108" i="45"/>
  <c r="AF119" i="45"/>
  <c r="AG64" i="45"/>
  <c r="AG22" i="45"/>
  <c r="AG23" i="45" s="1"/>
  <c r="AG24" i="45" s="1"/>
  <c r="AG25" i="45" s="1"/>
  <c r="AG12" i="45"/>
  <c r="AJ58" i="44"/>
  <c r="AJ57" i="44"/>
  <c r="AF128" i="45"/>
  <c r="AE105" i="45"/>
  <c r="AE113" i="45"/>
  <c r="AE121" i="45"/>
  <c r="AF125" i="45"/>
  <c r="AF133" i="45"/>
  <c r="AE110" i="45"/>
  <c r="AE118" i="45"/>
  <c r="AF130" i="45"/>
  <c r="AE109" i="45"/>
  <c r="AE120" i="45"/>
  <c r="AF131" i="45"/>
  <c r="AE111" i="45"/>
  <c r="AE122" i="45"/>
  <c r="AF132" i="45"/>
  <c r="AE112" i="45"/>
  <c r="AE123" i="45"/>
  <c r="AF134" i="45"/>
  <c r="AE114" i="45"/>
  <c r="AE124" i="45"/>
  <c r="AE115" i="45"/>
  <c r="AF126" i="45"/>
  <c r="AE106" i="45"/>
  <c r="AE116" i="45"/>
  <c r="AF127" i="45"/>
  <c r="AE107" i="45"/>
  <c r="AE117" i="45"/>
  <c r="AF129" i="45"/>
  <c r="AE108" i="45"/>
  <c r="AF64" i="45"/>
  <c r="AE119" i="45"/>
  <c r="AF22" i="45"/>
  <c r="AF23" i="45" s="1"/>
  <c r="AF24" i="45" s="1"/>
  <c r="AF25" i="45" s="1"/>
  <c r="AI10" i="45"/>
  <c r="AL55" i="44"/>
  <c r="AK56" i="44"/>
  <c r="AE136" i="45" l="1"/>
  <c r="AH12" i="45"/>
  <c r="AK58" i="44"/>
  <c r="AJ10" i="45"/>
  <c r="AL56" i="44"/>
  <c r="AM55" i="44"/>
  <c r="AH13" i="45"/>
  <c r="AJ54" i="44"/>
  <c r="AH9" i="45" s="1"/>
  <c r="AF136" i="45"/>
  <c r="AK57" i="44"/>
  <c r="AL57" i="44" l="1"/>
  <c r="AI13" i="45"/>
  <c r="AK54" i="44"/>
  <c r="AI9" i="45" s="1"/>
  <c r="AI12" i="45"/>
  <c r="AL58" i="44"/>
  <c r="AM56" i="44"/>
  <c r="AK10" i="45"/>
  <c r="AN55" i="44"/>
  <c r="AH128" i="45"/>
  <c r="AG105" i="45"/>
  <c r="AG113" i="45"/>
  <c r="AG121" i="45"/>
  <c r="AH125" i="45"/>
  <c r="AH133" i="45"/>
  <c r="AG110" i="45"/>
  <c r="AG118" i="45"/>
  <c r="AH130" i="45"/>
  <c r="AG109" i="45"/>
  <c r="AG120" i="45"/>
  <c r="AH131" i="45"/>
  <c r="AG111" i="45"/>
  <c r="AG122" i="45"/>
  <c r="AH132" i="45"/>
  <c r="AG112" i="45"/>
  <c r="AG123" i="45"/>
  <c r="AH134" i="45"/>
  <c r="AG114" i="45"/>
  <c r="AG124" i="45"/>
  <c r="AG115" i="45"/>
  <c r="AH126" i="45"/>
  <c r="AG106" i="45"/>
  <c r="AG116" i="45"/>
  <c r="AH127" i="45"/>
  <c r="AG107" i="45"/>
  <c r="AG117" i="45"/>
  <c r="AH129" i="45"/>
  <c r="AG108" i="45"/>
  <c r="AH64" i="45"/>
  <c r="AG119" i="45"/>
  <c r="AH22" i="45"/>
  <c r="AH23" i="45" s="1"/>
  <c r="AH24" i="45" s="1"/>
  <c r="AH25" i="45" s="1"/>
  <c r="AJ13" i="45" l="1"/>
  <c r="AL54" i="44"/>
  <c r="AJ9" i="45" s="1"/>
  <c r="AI128" i="45"/>
  <c r="AH105" i="45"/>
  <c r="AH113" i="45"/>
  <c r="AH121" i="45"/>
  <c r="AI125" i="45"/>
  <c r="AI133" i="45"/>
  <c r="AH110" i="45"/>
  <c r="AH118" i="45"/>
  <c r="AI130" i="45"/>
  <c r="AH109" i="45"/>
  <c r="AH120" i="45"/>
  <c r="AI131" i="45"/>
  <c r="AH111" i="45"/>
  <c r="AH122" i="45"/>
  <c r="AI132" i="45"/>
  <c r="AH112" i="45"/>
  <c r="AH123" i="45"/>
  <c r="AI134" i="45"/>
  <c r="AH114" i="45"/>
  <c r="AH124" i="45"/>
  <c r="AH115" i="45"/>
  <c r="AI126" i="45"/>
  <c r="AH106" i="45"/>
  <c r="AH116" i="45"/>
  <c r="AI127" i="45"/>
  <c r="AH107" i="45"/>
  <c r="AH117" i="45"/>
  <c r="AI129" i="45"/>
  <c r="AH108" i="45"/>
  <c r="AH119" i="45"/>
  <c r="AI22" i="45"/>
  <c r="AI23" i="45" s="1"/>
  <c r="AI24" i="45" s="1"/>
  <c r="AI25" i="45" s="1"/>
  <c r="AI64" i="45"/>
  <c r="AG136" i="45"/>
  <c r="AJ12" i="45"/>
  <c r="AM58" i="44"/>
  <c r="AO55" i="44"/>
  <c r="AL10" i="45"/>
  <c r="AN56" i="44"/>
  <c r="AM57" i="44"/>
  <c r="AK13" i="45" l="1"/>
  <c r="AM54" i="44"/>
  <c r="AK9" i="45" s="1"/>
  <c r="AH136" i="45"/>
  <c r="AJ128" i="45"/>
  <c r="AI105" i="45"/>
  <c r="AI113" i="45"/>
  <c r="AI121" i="45"/>
  <c r="AJ125" i="45"/>
  <c r="AJ133" i="45"/>
  <c r="AI110" i="45"/>
  <c r="AI118" i="45"/>
  <c r="AJ130" i="45"/>
  <c r="AI109" i="45"/>
  <c r="AI120" i="45"/>
  <c r="AJ131" i="45"/>
  <c r="AI111" i="45"/>
  <c r="AI122" i="45"/>
  <c r="AJ132" i="45"/>
  <c r="AI112" i="45"/>
  <c r="AI123" i="45"/>
  <c r="AJ134" i="45"/>
  <c r="AI114" i="45"/>
  <c r="AI124" i="45"/>
  <c r="AI115" i="45"/>
  <c r="AJ126" i="45"/>
  <c r="AI106" i="45"/>
  <c r="AI116" i="45"/>
  <c r="AJ127" i="45"/>
  <c r="AI107" i="45"/>
  <c r="AI117" i="45"/>
  <c r="AI108" i="45"/>
  <c r="AJ64" i="45"/>
  <c r="AI119" i="45"/>
  <c r="AJ129" i="45"/>
  <c r="AJ22" i="45"/>
  <c r="AJ23" i="45" s="1"/>
  <c r="AJ24" i="45" s="1"/>
  <c r="AJ25" i="45" s="1"/>
  <c r="AP55" i="44"/>
  <c r="AM10" i="45"/>
  <c r="AO56" i="44"/>
  <c r="AK12" i="45"/>
  <c r="AN58" i="44"/>
  <c r="AN57" i="44"/>
  <c r="AN54" i="44" l="1"/>
  <c r="AL9" i="45" s="1"/>
  <c r="AL13" i="45"/>
  <c r="AI136" i="45"/>
  <c r="AQ55" i="44"/>
  <c r="AN10" i="45"/>
  <c r="AP56" i="44"/>
  <c r="AL12" i="45"/>
  <c r="AO58" i="44"/>
  <c r="AK128" i="45"/>
  <c r="AJ105" i="45"/>
  <c r="AJ113" i="45"/>
  <c r="AJ121" i="45"/>
  <c r="AK125" i="45"/>
  <c r="AK133" i="45"/>
  <c r="AJ110" i="45"/>
  <c r="AJ118" i="45"/>
  <c r="AK130" i="45"/>
  <c r="AJ109" i="45"/>
  <c r="AJ120" i="45"/>
  <c r="AK131" i="45"/>
  <c r="AJ111" i="45"/>
  <c r="AJ122" i="45"/>
  <c r="AK132" i="45"/>
  <c r="AJ112" i="45"/>
  <c r="AJ123" i="45"/>
  <c r="AK134" i="45"/>
  <c r="AJ114" i="45"/>
  <c r="AJ124" i="45"/>
  <c r="AJ115" i="45"/>
  <c r="AK126" i="45"/>
  <c r="AJ106" i="45"/>
  <c r="AJ116" i="45"/>
  <c r="AK127" i="45"/>
  <c r="AJ107" i="45"/>
  <c r="AJ117" i="45"/>
  <c r="AK64" i="45"/>
  <c r="AK129" i="45"/>
  <c r="AJ108" i="45"/>
  <c r="AJ119" i="45"/>
  <c r="AK22" i="45"/>
  <c r="AK23" i="45" s="1"/>
  <c r="AK24" i="45" s="1"/>
  <c r="AK25" i="45" s="1"/>
  <c r="AO57" i="44"/>
  <c r="AQ56" i="44" l="1"/>
  <c r="AO10" i="45"/>
  <c r="AR55" i="44"/>
  <c r="AJ136" i="45"/>
  <c r="AP57" i="44"/>
  <c r="AM12" i="45"/>
  <c r="AP58" i="44"/>
  <c r="AO54" i="44"/>
  <c r="AM9" i="45" s="1"/>
  <c r="AM13" i="45"/>
  <c r="AL128" i="45"/>
  <c r="AK105" i="45"/>
  <c r="AK113" i="45"/>
  <c r="AK121" i="45"/>
  <c r="AL125" i="45"/>
  <c r="AL133" i="45"/>
  <c r="AK110" i="45"/>
  <c r="AK118" i="45"/>
  <c r="AL130" i="45"/>
  <c r="AK109" i="45"/>
  <c r="AK120" i="45"/>
  <c r="AL131" i="45"/>
  <c r="AK111" i="45"/>
  <c r="AK122" i="45"/>
  <c r="AL132" i="45"/>
  <c r="AK112" i="45"/>
  <c r="AK123" i="45"/>
  <c r="AL134" i="45"/>
  <c r="AK114" i="45"/>
  <c r="AK124" i="45"/>
  <c r="AK115" i="45"/>
  <c r="AL126" i="45"/>
  <c r="AK106" i="45"/>
  <c r="AK116" i="45"/>
  <c r="AL127" i="45"/>
  <c r="AK107" i="45"/>
  <c r="AK117" i="45"/>
  <c r="AL129" i="45"/>
  <c r="AK108" i="45"/>
  <c r="AL64" i="45"/>
  <c r="AK119" i="45"/>
  <c r="AL22" i="45"/>
  <c r="AL23" i="45" s="1"/>
  <c r="AL24" i="45" s="1"/>
  <c r="AL25" i="45" s="1"/>
  <c r="AN12" i="45" l="1"/>
  <c r="AQ58" i="44"/>
  <c r="AK136" i="45"/>
  <c r="AP10" i="45"/>
  <c r="AR56" i="44"/>
  <c r="AP54" i="44"/>
  <c r="AN9" i="45" s="1"/>
  <c r="AN13" i="45"/>
  <c r="AR57" i="44"/>
  <c r="AP12" i="45" s="1"/>
  <c r="AM128" i="45"/>
  <c r="AL105" i="45"/>
  <c r="AL113" i="45"/>
  <c r="AL121" i="45"/>
  <c r="AM125" i="45"/>
  <c r="AM133" i="45"/>
  <c r="AL110" i="45"/>
  <c r="AL118" i="45"/>
  <c r="AM130" i="45"/>
  <c r="AL109" i="45"/>
  <c r="AL120" i="45"/>
  <c r="AM131" i="45"/>
  <c r="AL111" i="45"/>
  <c r="AL122" i="45"/>
  <c r="AM132" i="45"/>
  <c r="AL112" i="45"/>
  <c r="AL123" i="45"/>
  <c r="AM134" i="45"/>
  <c r="AL114" i="45"/>
  <c r="AL124" i="45"/>
  <c r="AL115" i="45"/>
  <c r="AM126" i="45"/>
  <c r="AL106" i="45"/>
  <c r="AL116" i="45"/>
  <c r="AM127" i="45"/>
  <c r="AL107" i="45"/>
  <c r="AL117" i="45"/>
  <c r="AL119" i="45"/>
  <c r="AM64" i="45"/>
  <c r="AM129" i="45"/>
  <c r="AM22" i="45"/>
  <c r="AM23" i="45" s="1"/>
  <c r="AM24" i="45" s="1"/>
  <c r="AM25" i="45" s="1"/>
  <c r="AL108" i="45"/>
  <c r="AQ57" i="44"/>
  <c r="AN128" i="45" l="1"/>
  <c r="AM105" i="45"/>
  <c r="AM113" i="45"/>
  <c r="AM121" i="45"/>
  <c r="AN125" i="45"/>
  <c r="AN133" i="45"/>
  <c r="AM110" i="45"/>
  <c r="AM118" i="45"/>
  <c r="AN130" i="45"/>
  <c r="AM109" i="45"/>
  <c r="AM120" i="45"/>
  <c r="AN131" i="45"/>
  <c r="AM111" i="45"/>
  <c r="AM122" i="45"/>
  <c r="AN132" i="45"/>
  <c r="AM112" i="45"/>
  <c r="AM123" i="45"/>
  <c r="AN134" i="45"/>
  <c r="AM114" i="45"/>
  <c r="AM124" i="45"/>
  <c r="AM115" i="45"/>
  <c r="AN126" i="45"/>
  <c r="AM106" i="45"/>
  <c r="AM116" i="45"/>
  <c r="AN127" i="45"/>
  <c r="AM107" i="45"/>
  <c r="AM117" i="45"/>
  <c r="AN129" i="45"/>
  <c r="AM108" i="45"/>
  <c r="AN64" i="45"/>
  <c r="AM119" i="45"/>
  <c r="AN22" i="45"/>
  <c r="AN23" i="45" s="1"/>
  <c r="AN24" i="45" s="1"/>
  <c r="AN25" i="45" s="1"/>
  <c r="AL136" i="45"/>
  <c r="AO13" i="45"/>
  <c r="AQ54" i="44"/>
  <c r="AO9" i="45" s="1"/>
  <c r="AO12" i="45"/>
  <c r="AR58" i="44"/>
  <c r="AO128" i="45" l="1"/>
  <c r="AN105" i="45"/>
  <c r="AN113" i="45"/>
  <c r="AN121" i="45"/>
  <c r="AO125" i="45"/>
  <c r="AO133" i="45"/>
  <c r="AN110" i="45"/>
  <c r="AN118" i="45"/>
  <c r="AO130" i="45"/>
  <c r="AN109" i="45"/>
  <c r="AN120" i="45"/>
  <c r="AO131" i="45"/>
  <c r="AN111" i="45"/>
  <c r="AN122" i="45"/>
  <c r="AO132" i="45"/>
  <c r="AN112" i="45"/>
  <c r="AN123" i="45"/>
  <c r="AO134" i="45"/>
  <c r="AN114" i="45"/>
  <c r="AN124" i="45"/>
  <c r="AN115" i="45"/>
  <c r="AO126" i="45"/>
  <c r="AN106" i="45"/>
  <c r="AN116" i="45"/>
  <c r="AO127" i="45"/>
  <c r="AN107" i="45"/>
  <c r="AN117" i="45"/>
  <c r="AO129" i="45"/>
  <c r="AN108" i="45"/>
  <c r="AN119" i="45"/>
  <c r="AO64" i="45"/>
  <c r="AO22" i="45"/>
  <c r="AO23" i="45" s="1"/>
  <c r="AO24" i="45" s="1"/>
  <c r="AO25" i="45" s="1"/>
  <c r="AM136" i="45"/>
  <c r="AP13" i="45"/>
  <c r="AR54" i="44"/>
  <c r="AP9" i="45" s="1"/>
  <c r="AP126" i="45" l="1"/>
  <c r="AP134" i="45"/>
  <c r="AO111" i="45"/>
  <c r="AO119" i="45"/>
  <c r="AP127" i="45"/>
  <c r="AP128" i="45"/>
  <c r="AO105" i="45"/>
  <c r="AO113" i="45"/>
  <c r="AO121" i="45"/>
  <c r="AP129" i="45"/>
  <c r="AP130" i="45"/>
  <c r="AP131" i="45"/>
  <c r="AP125" i="45"/>
  <c r="AP133" i="45"/>
  <c r="AO110" i="45"/>
  <c r="AO118" i="45"/>
  <c r="AO107" i="45"/>
  <c r="AO120" i="45"/>
  <c r="AO108" i="45"/>
  <c r="AO122" i="45"/>
  <c r="AO109" i="45"/>
  <c r="AO123" i="45"/>
  <c r="AO112" i="45"/>
  <c r="AO124" i="45"/>
  <c r="AO114" i="45"/>
  <c r="AO115" i="45"/>
  <c r="AP132" i="45"/>
  <c r="AO116" i="45"/>
  <c r="AO106" i="45"/>
  <c r="AP64" i="45"/>
  <c r="B64" i="45" s="1"/>
  <c r="B65" i="45" s="1"/>
  <c r="A65" i="45" s="1"/>
  <c r="AP16" i="45" s="1"/>
  <c r="AP22" i="45"/>
  <c r="AP23" i="45" s="1"/>
  <c r="B23" i="45" s="1"/>
  <c r="AO117" i="45"/>
  <c r="AN136" i="45"/>
  <c r="AP136" i="45" l="1"/>
  <c r="AO136" i="45"/>
  <c r="B16" i="45"/>
  <c r="AP17" i="45"/>
  <c r="AP24" i="45" l="1"/>
  <c r="B17" i="45"/>
  <c r="AP25" i="45" l="1"/>
  <c r="B25" i="45" s="1"/>
  <c r="B27" i="45"/>
  <c r="B24" i="45"/>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<sst xmlns="http://schemas.openxmlformats.org/spreadsheetml/2006/main" count="1012" uniqueCount="779">
  <si>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</si>
  <si>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</si>
  <si>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</si>
  <si>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</si>
  <si>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</si>
  <si>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</si>
  <si>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</si>
  <si>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</si>
  <si>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</si>
  <si>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</si>
  <si>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</si>
  <si>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</si>
  <si>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</si>
  <si>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</si>
  <si>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</si>
  <si>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</si>
  <si>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</si>
  <si>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</si>
  <si>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</si>
  <si>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</si>
  <si>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</si>
  <si>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</si>
  <si>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</si>
  <si>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</si>
  <si>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</si>
  <si>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</si>
  <si>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</si>
  <si>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</si>
  <si>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</si>
  <si>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</si>
  <si>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</si>
  <si>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</si>
  <si>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</si>
  <si>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</si>
  <si>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</si>
  <si>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</si>
  <si>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</si>
  <si>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</si>
  <si>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</si>
  <si>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</si>
  <si>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</si>
  <si>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</si>
  <si>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</si>
  <si>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</si>
  <si>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</si>
  <si>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</si>
  <si>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</si>
  <si>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</si>
  <si>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</si>
  <si>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</si>
  <si>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</si>
  <si>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</si>
  <si>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</si>
  <si>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</si>
  <si>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</si>
  <si>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</si>
  <si>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</si>
  <si>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</si>
  <si>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</si>
  <si>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</si>
  <si>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</si>
  <si>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</si>
  <si>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</si>
  <si>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</si>
  <si>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</si>
  <si>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</si>
  <si>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</si>
  <si>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</si>
  <si>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</si>
  <si>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</si>
  <si>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</si>
  <si>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</si>
  <si>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</si>
  <si>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</si>
  <si>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</si>
  <si>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</si>
  <si>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</si>
  <si>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</si>
  <si>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</si>
  <si>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</si>
  <si>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</si>
  <si>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</si>
  <si>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</si>
  <si>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</si>
  <si>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</si>
  <si>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</si>
  <si>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</si>
  <si>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</si>
  <si>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</si>
  <si>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</si>
  <si>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</si>
  <si>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</si>
  <si>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</si>
  <si>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</si>
  <si>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</si>
  <si>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</si>
  <si>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</si>
  <si>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</si>
  <si>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</si>
  <si>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</si>
  <si>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</si>
  <si>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</si>
  <si>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</si>
  <si>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</si>
  <si>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</si>
  <si>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</si>
  <si>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</si>
  <si>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</si>
  <si>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</si>
  <si>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</si>
  <si>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</si>
  <si>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</si>
  <si>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</si>
  <si>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</si>
  <si>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</si>
  <si>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</si>
  <si>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</si>
  <si>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</si>
  <si>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</si>
  <si>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</si>
  <si>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</si>
  <si>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</si>
  <si>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</si>
  <si>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</si>
  <si>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</si>
  <si>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</si>
  <si>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</si>
  <si>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</si>
  <si>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</si>
  <si>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</si>
  <si>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</si>
  <si>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</si>
  <si>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</si>
  <si>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</si>
  <si>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</si>
  <si>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</si>
  <si>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</si>
  <si>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</si>
  <si>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</si>
  <si>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</si>
  <si>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</si>
  <si>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</si>
  <si>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</si>
  <si>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</si>
  <si>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</si>
  <si>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</si>
  <si>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</si>
  <si>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</si>
  <si>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</si>
  <si>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</si>
  <si>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</si>
  <si>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</si>
  <si>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</si>
  <si>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</si>
  <si>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</si>
  <si>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</si>
  <si>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</si>
  <si>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</si>
  <si>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</si>
  <si>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</si>
  <si>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</si>
  <si>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</si>
  <si>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</si>
  <si>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</si>
  <si>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</si>
  <si>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</si>
  <si>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</si>
  <si>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</si>
  <si>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</si>
  <si>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</si>
  <si>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</si>
  <si>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</si>
  <si>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</si>
  <si>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</si>
  <si>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</si>
  <si>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</si>
  <si>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</si>
  <si>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</si>
  <si>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</si>
  <si>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</si>
  <si>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 xml:space="preserve"> Studii de teren</t>
  </si>
  <si>
    <t>Temă de proiectare</t>
  </si>
  <si>
    <t xml:space="preserve"> Studiu de prefezabilitate</t>
  </si>
  <si>
    <t>Proiect tehnic şi detalii de execuţie</t>
  </si>
  <si>
    <t>Asistenţă tehnică din partea proiectantului</t>
  </si>
  <si>
    <t>Cheltuieli conexe organizării şantierului</t>
  </si>
  <si>
    <t>Categorie MySmis</t>
  </si>
  <si>
    <t>Subcategorie MySmis</t>
  </si>
  <si>
    <t>57 ;58</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</si>
  <si>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</si>
  <si>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</si>
  <si>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</si>
  <si>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</si>
  <si>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</si>
  <si>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</si>
  <si>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</si>
  <si>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</si>
  <si>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</si>
  <si>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</si>
  <si>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</si>
  <si>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</si>
  <si>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</si>
  <si>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</si>
  <si>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</si>
  <si>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</si>
  <si>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</si>
  <si>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</si>
  <si>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</si>
  <si>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</si>
  <si>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</si>
  <si>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</si>
  <si>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</si>
  <si>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</si>
  <si>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</si>
  <si>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</si>
  <si>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</si>
  <si>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</si>
  <si>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</si>
  <si>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</si>
  <si>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</si>
  <si>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</si>
  <si>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</si>
  <si>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</si>
  <si>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</si>
  <si>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</si>
  <si>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</si>
  <si>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</si>
  <si>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</si>
  <si>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</si>
  <si>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</si>
  <si>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</si>
  <si>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</si>
  <si>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</si>
  <si>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</si>
  <si>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</si>
  <si>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</si>
  <si>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</si>
  <si>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</si>
  <si>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</si>
  <si>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</si>
  <si>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</si>
  <si>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</si>
  <si>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</si>
  <si>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</si>
  <si>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</si>
  <si>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</si>
  <si>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</si>
  <si>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</si>
  <si>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</si>
  <si>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</si>
  <si>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</si>
  <si>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</si>
  <si>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</si>
  <si>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</si>
  <si>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</si>
  <si>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</si>
  <si>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</si>
  <si>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</si>
  <si>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</si>
  <si>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</si>
  <si>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</si>
  <si>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</si>
  <si>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</si>
  <si>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</si>
  <si>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</si>
  <si>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</si>
  <si>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</si>
  <si>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</si>
  <si>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</si>
  <si>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</si>
  <si>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</si>
  <si>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</si>
  <si>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</si>
  <si>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</si>
  <si>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</si>
  <si>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</si>
  <si>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</si>
  <si>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</si>
  <si>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</si>
  <si>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</si>
  <si>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</si>
  <si>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</si>
  <si>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</si>
  <si>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</si>
  <si>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</si>
  <si>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</si>
  <si>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</si>
  <si>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</si>
  <si>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</si>
  <si>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</si>
  <si>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</si>
  <si>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</si>
  <si>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</si>
  <si>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</si>
  <si>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</si>
  <si>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</si>
  <si>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</si>
  <si>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</si>
  <si>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</si>
  <si>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</si>
  <si>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</si>
  <si>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</si>
  <si>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</si>
  <si>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</si>
  <si>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</si>
  <si>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</si>
  <si>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</si>
  <si>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</si>
  <si>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</si>
  <si>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</si>
  <si>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</si>
  <si>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</si>
  <si>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</si>
  <si>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</si>
  <si>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</si>
  <si>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</si>
  <si>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</si>
  <si>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</si>
  <si>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</si>
  <si>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</si>
  <si>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</si>
  <si>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</si>
  <si>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</si>
  <si>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</si>
  <si>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</si>
  <si>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</si>
  <si>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</si>
  <si>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</si>
  <si>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</si>
  <si>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</si>
  <si>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</si>
  <si>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</si>
  <si>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</si>
  <si>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</si>
  <si>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</si>
  <si>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</si>
  <si>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</si>
  <si>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</si>
  <si>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</si>
  <si>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</si>
  <si>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</si>
  <si>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</si>
  <si>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</si>
  <si>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</si>
  <si>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</si>
  <si>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Introducere:</t>
  </si>
  <si>
    <t>7- Plan investitional</t>
  </si>
  <si>
    <t>Verificarea Pragurilor</t>
  </si>
  <si>
    <t>PROGRAMUL REGIONAL SUD-VEST 2021-2027</t>
  </si>
  <si>
    <t>peste 1 an</t>
  </si>
  <si>
    <t>fată de salariați</t>
  </si>
  <si>
    <t>către furnizori, creditorii din operații comerciale</t>
  </si>
  <si>
    <t>UM</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</si>
  <si>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</si>
  <si>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</si>
  <si>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</si>
  <si>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</si>
  <si>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</si>
  <si>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</si>
  <si>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</si>
  <si>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</si>
  <si>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</si>
  <si>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</si>
  <si>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</si>
  <si>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</si>
  <si>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</si>
  <si>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</si>
  <si>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</si>
  <si>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</si>
  <si>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</si>
  <si>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</si>
  <si>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Active necorporale</t>
  </si>
  <si>
    <t>3- Buget Cerere SMIS</t>
  </si>
  <si>
    <t>4- Deviz</t>
  </si>
  <si>
    <t>5- Buget Cerere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</si>
  <si>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</si>
  <si>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</si>
  <si>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</si>
  <si>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</si>
  <si>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</si>
  <si>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</si>
  <si>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</si>
  <si>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</si>
  <si>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</si>
  <si>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</si>
  <si>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</si>
  <si>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</si>
  <si>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</si>
  <si>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</si>
  <si>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</si>
  <si>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</si>
  <si>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</si>
  <si>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</si>
  <si>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</si>
  <si>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</si>
  <si>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</si>
  <si>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</si>
  <si>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</si>
  <si>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</si>
  <si>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</si>
  <si>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</si>
  <si>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</si>
  <si>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</si>
  <si>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</si>
  <si>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</si>
  <si>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</si>
  <si>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</si>
  <si>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</si>
  <si>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</si>
  <si>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</si>
  <si>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Cheltuieli cu impozitul pe profit</t>
  </si>
  <si>
    <t>CHELTUIELI FINANCIARE, din care:</t>
  </si>
  <si>
    <t>REZULTATUL PATRIMONIAL AL EXERCITIULUI (NET)</t>
  </si>
  <si>
    <t>CAPITOLUL 3 Cheltuieli pentru proiectare şi asistenţă tehnică</t>
  </si>
  <si>
    <t>3.1.1.</t>
  </si>
  <si>
    <t>3.1.2.</t>
  </si>
  <si>
    <t>3.1.3.</t>
  </si>
  <si>
    <t xml:space="preserve">3.2. </t>
  </si>
  <si>
    <t>3.3.</t>
  </si>
  <si>
    <t>3.4.</t>
  </si>
  <si>
    <t>CAPITOLUL 4 Cheltuieli pentru investiţia de bază</t>
  </si>
  <si>
    <t>Construcţii şi instalaţii, din care</t>
  </si>
  <si>
    <t>5.1.1.</t>
  </si>
  <si>
    <t xml:space="preserve">5.1.2. </t>
  </si>
  <si>
    <t>5.2.</t>
  </si>
  <si>
    <t>5.3.</t>
  </si>
  <si>
    <t>3.5.</t>
  </si>
  <si>
    <t>4.4.</t>
  </si>
  <si>
    <t> TOTAL CAPITOL 3</t>
  </si>
  <si>
    <t>TOTAL CAPITOL 7</t>
  </si>
  <si>
    <t>CAP. 7</t>
  </si>
  <si>
    <t>7.1.</t>
  </si>
  <si>
    <t>Dotări, din care:</t>
  </si>
  <si>
    <t>Active necorporale, din care:</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</si>
  <si>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</si>
  <si>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</si>
  <si>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</si>
  <si>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</si>
  <si>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</si>
  <si>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</si>
  <si>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</si>
  <si>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</si>
  <si>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</si>
  <si>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</si>
  <si>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</si>
  <si>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</si>
  <si>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</si>
  <si>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</si>
  <si>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</si>
  <si>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</si>
  <si>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</si>
  <si>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</si>
  <si>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</si>
  <si>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</si>
  <si>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</si>
  <si>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</si>
  <si>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</si>
  <si>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</si>
  <si>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</si>
  <si>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</si>
  <si>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</si>
  <si>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</si>
  <si>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</si>
  <si>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</si>
  <si>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</si>
  <si>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</si>
  <si>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</si>
  <si>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</si>
  <si>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</si>
  <si>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</si>
  <si>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</si>
  <si>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</si>
  <si>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</si>
  <si>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</si>
  <si>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</si>
  <si>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</si>
  <si>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</si>
  <si>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</si>
  <si>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</si>
  <si>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</si>
  <si>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</si>
  <si>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</si>
  <si>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</si>
  <si>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</si>
  <si>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</si>
  <si>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</si>
  <si>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</si>
  <si>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</si>
  <si>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</si>
  <si>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</si>
  <si>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</si>
  <si>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</si>
  <si>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</si>
  <si>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</si>
  <si>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</si>
  <si>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</si>
  <si>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</si>
  <si>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</si>
  <si>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</si>
  <si>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</si>
  <si>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</si>
  <si>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</si>
  <si>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</si>
  <si>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</si>
  <si>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</si>
  <si>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</si>
  <si>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</si>
  <si>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</si>
  <si>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</si>
  <si>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</si>
  <si>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</si>
  <si>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</si>
  <si>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</si>
  <si>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</si>
  <si>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</si>
  <si>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</si>
  <si>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</si>
  <si>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</si>
  <si>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</si>
  <si>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</si>
  <si>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</si>
  <si>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</si>
  <si>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</si>
  <si>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</si>
  <si>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</si>
  <si>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</si>
  <si>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</si>
  <si>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</si>
  <si>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</si>
  <si>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</si>
  <si>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</si>
  <si>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</si>
  <si>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</si>
  <si>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</si>
  <si>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</si>
  <si>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</si>
  <si>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</si>
  <si>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</si>
  <si>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</si>
  <si>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</si>
  <si>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</si>
  <si>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</si>
  <si>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</si>
  <si>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</si>
  <si>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</si>
  <si>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</si>
  <si>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</si>
  <si>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</si>
  <si>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</si>
  <si>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</si>
  <si>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</si>
  <si>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</si>
  <si>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</si>
  <si>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</si>
  <si>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</si>
  <si>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</si>
  <si>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</si>
  <si>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</si>
  <si>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</si>
  <si>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</si>
  <si>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</si>
  <si>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</si>
  <si>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</si>
  <si>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</si>
  <si>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</si>
  <si>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</si>
  <si>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</si>
  <si>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</si>
  <si>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</si>
  <si>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</si>
  <si>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</si>
  <si>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</si>
  <si>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</si>
  <si>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</si>
  <si>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</si>
  <si>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</si>
  <si>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</si>
  <si>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</si>
  <si>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</si>
  <si>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</si>
  <si>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</si>
  <si>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</si>
  <si>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</si>
  <si>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</si>
  <si>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</si>
  <si>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</si>
  <si>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</si>
  <si>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</si>
  <si>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</si>
  <si>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</si>
  <si>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</si>
  <si>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</si>
  <si>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</si>
  <si>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</si>
  <si>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</si>
  <si>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</si>
  <si>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</si>
  <si>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</si>
  <si>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</si>
  <si>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</si>
  <si>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</si>
  <si>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</si>
  <si>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</si>
  <si>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</si>
  <si>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2- Export SMIS</t>
  </si>
  <si>
    <t>11- Calcul profit din operare</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</si>
  <si>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</si>
  <si>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</si>
  <si>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</si>
  <si>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</si>
  <si>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</si>
  <si>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</si>
  <si>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</si>
  <si>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</si>
  <si>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</si>
  <si>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</si>
  <si>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</si>
  <si>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</si>
  <si>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</si>
  <si>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</si>
  <si>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</si>
  <si>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Valorile sunt preluate automat.  In vederea stabilirii contributiei proprii a Solicitantului, se va alege tipul de solicitant, in celula  D51</t>
  </si>
  <si>
    <t>Se determina finanţarea nerambursabila pentru proiectele generatoare de profit</t>
  </si>
  <si>
    <t>Consultanţă la elaborarea cererii de finantare și a tuturor studiilor necesare întocmirii acesteia (inclusiv cheltuieli cu întocmirea de strategii pentru eficiență energetică (ex. strategii de reducere a emisiilor de CO2/eficienta energetica) ce vizează realizarea de proiecte care pot fi implementate prin POR 2021-2027</t>
  </si>
  <si>
    <t>TOTAL GENERAL DEVIZ HOTĂRÂRE nr. 907/2016</t>
  </si>
  <si>
    <t>TOTAL DEVIZ PROIECT</t>
  </si>
  <si>
    <t xml:space="preserve">Expertizare tehnică                       </t>
  </si>
  <si>
    <t>3.5.1.</t>
  </si>
  <si>
    <t>3.5.2.</t>
  </si>
  <si>
    <t>3.5.3.</t>
  </si>
  <si>
    <t>3.5.4.</t>
  </si>
  <si>
    <t>3.5.5.</t>
  </si>
  <si>
    <t>3.6.</t>
  </si>
  <si>
    <t>3.7.</t>
  </si>
  <si>
    <t>3.7.2.</t>
  </si>
  <si>
    <t>3.8.</t>
  </si>
  <si>
    <t>3.8.1</t>
  </si>
  <si>
    <t>3.8.1.1.</t>
  </si>
  <si>
    <t>3.8.1.2</t>
  </si>
  <si>
    <t>3.8.2.</t>
  </si>
  <si>
    <t>4.3.</t>
  </si>
  <si>
    <t>4.5.</t>
  </si>
  <si>
    <t xml:space="preserve">4.6. </t>
  </si>
  <si>
    <t>Utilaje, echipamente tehnologice şi  funcţionale care necesită montaj , din care</t>
  </si>
  <si>
    <t>5.2.1.</t>
  </si>
  <si>
    <t>5.2.2.</t>
  </si>
  <si>
    <t>5.2.3.</t>
  </si>
  <si>
    <t>5.2.4</t>
  </si>
  <si>
    <t>5.2.5.</t>
  </si>
  <si>
    <t xml:space="preserve">Taxe pentru acorduri, avize  conforme şi autorizaţia de construire/  desfiinţare                               </t>
  </si>
  <si>
    <t>5.4.</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</si>
  <si>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</si>
  <si>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</si>
  <si>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</si>
  <si>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</si>
  <si>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</si>
  <si>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</si>
  <si>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</si>
  <si>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</si>
  <si>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</si>
  <si>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</si>
  <si>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</si>
  <si>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</si>
  <si>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</si>
  <si>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</si>
  <si>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</si>
  <si>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</si>
  <si>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</si>
  <si>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</si>
  <si>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</si>
  <si>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</si>
  <si>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</si>
  <si>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</si>
  <si>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</si>
  <si>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</si>
  <si>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</si>
  <si>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</si>
  <si>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</si>
  <si>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Utilaje, echipamente tehnologice şi  funcţionale care nu necesită montaj şi  echipamente de transport , din care:</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</si>
  <si>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</si>
  <si>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</si>
  <si>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</si>
  <si>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</si>
  <si>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</si>
  <si>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</si>
  <si>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7.2.</t>
  </si>
  <si>
    <t>7.3.</t>
  </si>
  <si>
    <t>Total capitol 7</t>
  </si>
  <si>
    <t>5.4.2.</t>
  </si>
  <si>
    <t>BUGETUL CERERII DE FINANTARE</t>
  </si>
  <si>
    <t>TVA nerecuperabilă,aferentă cheltuielilor eligibile</t>
  </si>
  <si>
    <t>Cheltuieli pentru obtinerea si/sau amenajarea terenului</t>
  </si>
  <si>
    <t>Certificarea performanţei energetice şi  auditul energetic al clădirilor</t>
  </si>
  <si>
    <t>8.1.</t>
  </si>
  <si>
    <t>8.2.</t>
  </si>
  <si>
    <t>8.3.</t>
  </si>
  <si>
    <t xml:space="preserve">1.1. </t>
  </si>
  <si>
    <t xml:space="preserve">1.2. </t>
  </si>
  <si>
    <t>Deviz</t>
  </si>
  <si>
    <t>1.2, 1.4</t>
  </si>
  <si>
    <t>3.2.</t>
  </si>
  <si>
    <t>3.3, 3.4, 3.5</t>
  </si>
  <si>
    <t>3.6, 371</t>
  </si>
  <si>
    <t>41, 42</t>
  </si>
  <si>
    <t>43, 4.4, 4.5</t>
  </si>
  <si>
    <t>4.1-4.6</t>
  </si>
  <si>
    <t>3.7.2</t>
  </si>
  <si>
    <t>an 26</t>
  </si>
  <si>
    <t>an 27</t>
  </si>
  <si>
    <t>an 28</t>
  </si>
  <si>
    <t>an 29</t>
  </si>
  <si>
    <t>an 30</t>
  </si>
  <si>
    <t>an 31</t>
  </si>
  <si>
    <t>an 32</t>
  </si>
  <si>
    <t>an 33</t>
  </si>
  <si>
    <t>an 34</t>
  </si>
  <si>
    <t>an 35</t>
  </si>
  <si>
    <t>an 38</t>
  </si>
  <si>
    <t>an 39</t>
  </si>
  <si>
    <t>an 40</t>
  </si>
  <si>
    <t>an 36</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</si>
  <si>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</si>
  <si>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</si>
  <si>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</si>
  <si>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ATENTIE!  Foaia de lucru: 2-Export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</si>
  <si>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3-Buget Cerere  SMIS este completată automat. </t>
  </si>
  <si>
    <t>9-Proiectii financiare</t>
  </si>
  <si>
    <t>10- Sustenabilitate</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</si>
  <si>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</si>
  <si>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din care: C + M (1.2 + 1.3 +1.4 + 2 + 4.1 + 4.2 + 5.1.1)</t>
  </si>
  <si>
    <t>elig</t>
  </si>
  <si>
    <t>APELUL DE PROIECTE: PR SV/IMM1/1/1.3-1.4/2023</t>
  </si>
  <si>
    <t>Denumire apel: Îmbunătățirea competitivității și a inovării în IMM-uri</t>
  </si>
  <si>
    <t>Denumire Prioritate: Competitivitate prin inovare și întreprinderi dinamice</t>
  </si>
  <si>
    <t>Denumire Obiectiv specific: Intensificarea creșterii sustenabile și creșterea competitivității IMM-urilor și crearea de locuri de muncă în cadrul IMM-urilor, inclusiv prin investiții productive (FEDR)
Dezvoltarea competențelor pentru specializare inteligentă, tranziție industrială și antreprenoriat (FEDR)</t>
  </si>
  <si>
    <t>Produs/
Serviciu</t>
  </si>
  <si>
    <t>Valoare fără TVA eligibilă</t>
  </si>
  <si>
    <t>Valoare cu TVA eligiblia 
(valoare totală eligibilă)</t>
  </si>
  <si>
    <t>Valoare fără TVA neeligibilă</t>
  </si>
  <si>
    <t>Valoare cu TVA neeligibliă (valoare totală neeligibilă)</t>
  </si>
  <si>
    <t xml:space="preserve"> Studiu de fezabilitate/ documentaţie de avizare a lucrărilor de intervenţii şi deviz general</t>
  </si>
  <si>
    <t xml:space="preserve"> Documentaţiile tehnice necesare în vederea obţinerii avizelor/ acordurilor/ autorizaţiilor</t>
  </si>
  <si>
    <t xml:space="preserve">Utilaje, echipamente tehnologice şi  funcţionale/ instalaţii specifice, în scopul obţinerii unei economii de energie </t>
  </si>
  <si>
    <t xml:space="preserve">Construcţii, instalaţii  realizate în scopul obţinerii unei economii de energie </t>
  </si>
  <si>
    <t xml:space="preserve">Montaj pentru echipamente utilizate în scopul în scopul obţinerii unei economii de energie </t>
  </si>
  <si>
    <t xml:space="preserve">Utilaje, echipamente tehnologice şi  funcţionale care nu necesită montaj utilizate în scopul obţinerii unei economii de energie </t>
  </si>
  <si>
    <t xml:space="preserve">Dotări utilizate în scopul obţinerii unei economii de energie </t>
  </si>
  <si>
    <t xml:space="preserve">Active necorporale utilizate în scopul obţinerii unei economii de energie </t>
  </si>
  <si>
    <t>CAPITOLUL 7  Cheltuieli cu activități specifice priorității de investiție (finanțabile prin ajutor de minimis)</t>
  </si>
  <si>
    <t>Cheltuieli cu activități de certificare/recertificare a produselor, serviciilor, proceselor</t>
  </si>
  <si>
    <t>Cheltuieli cu activități de certificare/recertificare a sistemelor de management</t>
  </si>
  <si>
    <t>Cheltuieli cu activități de internaționalizare – se includ cheltuielile cu participarea, la nivel internațional, în afara României, la târguri, misiuni comerciale, expoziții, în calitate de expozant</t>
  </si>
  <si>
    <t>7.4.</t>
  </si>
  <si>
    <t>7.5.</t>
  </si>
  <si>
    <t>7.6.</t>
  </si>
  <si>
    <t>Cheltuieli cu adaptarea proceselor tehnologice de producție la sistemele de certificare şi standardizare specifice piețelor de export</t>
  </si>
  <si>
    <t>Cheltuieli cu implementarea de noi modele de afaceri</t>
  </si>
  <si>
    <t>Cheltuieli cu activități de dezvoltare a competențelor personalului</t>
  </si>
  <si>
    <t>Cheltuieli cu activități specifice priorității de investiție (finanțabile prin ajutor de minimis)</t>
  </si>
  <si>
    <t>8.4.</t>
  </si>
  <si>
    <t>8.5.</t>
  </si>
  <si>
    <t>8.6.</t>
  </si>
  <si>
    <t>Construcţii, instalaţii și dotări utilizate  în scopul în scopul obţinerii unei economii de energie</t>
  </si>
  <si>
    <t>Contribuţia totală a solicitantului, din care:</t>
  </si>
  <si>
    <t>Finanțarea nerambursabilă totală solicitată</t>
  </si>
  <si>
    <t>SURSE DE FINANŢARE pe tipuri de ajutor</t>
  </si>
  <si>
    <t>Componenta finanțabilă prin ajutor de stat regional, din care:</t>
  </si>
  <si>
    <t xml:space="preserve">  - cheltuieli eligibile</t>
  </si>
  <si>
    <t xml:space="preserve">  - cheltuieli neeligibile</t>
  </si>
  <si>
    <t>Componenta finanțabilă prin ajutor de minimis, din care:</t>
  </si>
  <si>
    <t>Valoarea eligibilă a proiectului</t>
  </si>
  <si>
    <t>Valoarea neeligibilă a proiectului</t>
  </si>
  <si>
    <t>Valoarea totală a proiectului</t>
  </si>
  <si>
    <t>Cuantumul ajutorului regional solicitat</t>
  </si>
  <si>
    <t>Cuantumul ajutorului de minimis solicitat</t>
  </si>
  <si>
    <t>Contribuția totală a solicitantului, din care:</t>
  </si>
  <si>
    <t xml:space="preserve">  - contribuția la componenta finanțabilă prin ajutor regional</t>
  </si>
  <si>
    <t xml:space="preserve">  - contribuția la componenta finanțabilă prin ajutor de minimis</t>
  </si>
  <si>
    <t>CAP. 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</si>
</sst>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
    <numFmt numFmtId="166" formatCode="0.0%"/>
    <numFmt numFmtId="167" formatCode="0.0000%"/>
  </numFmts>
  <fonts count="70"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10"/>
      <color theme="1"/>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theme="1"/>
      <name val="Times New Roman"/>
      <family val="1"/>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b/>
      <sz val="11"/>
      <name val="Calibri"/>
      <family val="2"/>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
      <b/>
      <sz val="10"/>
      <color theme="1"/>
      <name val="Calibri"/>
      <family val="2"/>
      <charset val="238"/>
      <scheme val="minor"/>
    </font>
    <font>
      <sz val="10"/>
      <color theme="1"/>
      <name val="Calibri"/>
      <family val="2"/>
      <charset val="238"/>
      <scheme val="minor"/>
    </font>
  </fonts>
  <fills count="1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0000"/>
        <bgColor indexed="64"/>
      </patternFill>
    </fill>
    <fill>
      <patternFill patternType="solid">
        <fgColor theme="3" tint="0.79998168889431442"/>
        <bgColor indexed="64"/>
      </patternFill>
    </fill>
  </fills>
  <borders count="4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
      <left style="medium">
        <color indexed="64"/>
      </left>
      <right style="medium">
        <color rgb="FF000000"/>
      </right>
      <top/>
      <bottom style="thin">
        <color indexed="64"/>
      </bottom>
      <diagonal/>
    </border>
    <border>
      <left style="medium">
        <color rgb="FF000000"/>
      </left>
      <right style="medium">
        <color rgb="FF000000"/>
      </right>
      <top/>
      <bottom/>
      <diagonal/>
    </border>
    <border>
      <left style="medium">
        <color rgb="FF000000"/>
      </left>
      <right style="medium">
        <color rgb="FF000000"/>
      </right>
      <top/>
      <bottom style="thin">
        <color indexed="64"/>
      </bottom>
      <diagonal/>
    </border>
  </borders>
  <cellStyleXfs count="7">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6" borderId="0" applyNumberFormat="0" applyBorder="0" applyAlignment="0" applyProtection="0"/>
  </cellStyleXfs>
  <cellXfs count="702">
    <xf numFmtId="0" fontId="0" fillId="0" borderId="0" xfId="0"/>
    <xf numFmtId="0" fontId="9" fillId="0" borderId="0" xfId="0" applyFont="1" applyAlignment="1">
      <alignment vertical="top" wrapText="1"/>
    </xf>
    <xf numFmtId="0" fontId="9" fillId="0" borderId="0" xfId="0" applyFont="1" applyAlignment="1">
      <alignment vertical="center"/>
    </xf>
    <xf numFmtId="10" fontId="9" fillId="0" borderId="0" xfId="0" applyNumberFormat="1" applyFont="1" applyAlignment="1">
      <alignment vertical="top" wrapText="1"/>
    </xf>
    <xf numFmtId="4" fontId="12" fillId="0" borderId="3" xfId="1" applyNumberFormat="1" applyFont="1" applyBorder="1" applyAlignment="1">
      <alignment horizontal="center" vertical="center" wrapText="1"/>
    </xf>
    <xf numFmtId="0" fontId="7" fillId="0" borderId="0" xfId="0" applyFont="1" applyAlignment="1">
      <alignment vertical="top"/>
    </xf>
    <xf numFmtId="0" fontId="10" fillId="0" borderId="0" xfId="0" applyFont="1"/>
    <xf numFmtId="1" fontId="10" fillId="0" borderId="0" xfId="0" applyNumberFormat="1" applyFont="1"/>
    <xf numFmtId="0" fontId="7" fillId="0" borderId="0" xfId="0" applyFont="1"/>
    <xf numFmtId="0" fontId="7" fillId="3" borderId="0" xfId="0" applyFont="1" applyFill="1"/>
    <xf numFmtId="0" fontId="14" fillId="3" borderId="0" xfId="0" applyFont="1" applyFill="1" applyProtection="1">
      <protection locked="0"/>
    </xf>
    <xf numFmtId="0" fontId="14"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18" fillId="0" borderId="0" xfId="0" applyFont="1"/>
    <xf numFmtId="0" fontId="12" fillId="0" borderId="0" xfId="0" applyFont="1"/>
    <xf numFmtId="3" fontId="7" fillId="0" borderId="3" xfId="0" applyNumberFormat="1" applyFont="1" applyBorder="1" applyAlignment="1">
      <alignment vertical="distributed"/>
    </xf>
    <xf numFmtId="3" fontId="12" fillId="0" borderId="3" xfId="0" applyNumberFormat="1" applyFont="1" applyBorder="1" applyAlignment="1">
      <alignment vertical="distributed"/>
    </xf>
    <xf numFmtId="3" fontId="12" fillId="0" borderId="3" xfId="0" applyNumberFormat="1" applyFont="1" applyBorder="1" applyAlignment="1">
      <alignment horizontal="right"/>
    </xf>
    <xf numFmtId="3" fontId="7" fillId="0" borderId="3" xfId="0" applyNumberFormat="1" applyFont="1" applyBorder="1" applyAlignment="1">
      <alignment horizontal="right"/>
    </xf>
    <xf numFmtId="0" fontId="7" fillId="0" borderId="3" xfId="0" applyFont="1" applyBorder="1" applyAlignment="1">
      <alignment vertical="distributed" wrapText="1"/>
    </xf>
    <xf numFmtId="0" fontId="12" fillId="0" borderId="3" xfId="0" applyFont="1" applyBorder="1" applyAlignment="1">
      <alignment vertical="distributed" wrapText="1"/>
    </xf>
    <xf numFmtId="3" fontId="12" fillId="0" borderId="3" xfId="0" applyNumberFormat="1" applyFont="1" applyBorder="1"/>
    <xf numFmtId="3" fontId="12" fillId="0" borderId="30" xfId="0" applyNumberFormat="1" applyFont="1" applyBorder="1" applyAlignment="1">
      <alignment vertical="distributed"/>
    </xf>
    <xf numFmtId="3" fontId="12" fillId="0" borderId="30" xfId="0" applyNumberFormat="1" applyFont="1" applyBorder="1" applyAlignment="1">
      <alignment horizontal="right"/>
    </xf>
    <xf numFmtId="3" fontId="7" fillId="0" borderId="0" xfId="0" applyNumberFormat="1" applyFont="1" applyAlignment="1">
      <alignment horizontal="right"/>
    </xf>
    <xf numFmtId="0" fontId="12" fillId="0" borderId="3" xfId="0" applyFont="1" applyBorder="1" applyAlignment="1">
      <alignment vertical="distributed"/>
    </xf>
    <xf numFmtId="0" fontId="7" fillId="0" borderId="3" xfId="0" applyFont="1" applyBorder="1" applyAlignment="1">
      <alignment vertical="distributed"/>
    </xf>
    <xf numFmtId="0" fontId="7" fillId="0" borderId="0" xfId="0" applyFont="1" applyAlignment="1">
      <alignment vertical="distributed"/>
    </xf>
    <xf numFmtId="3" fontId="7" fillId="0" borderId="0" xfId="0" applyNumberFormat="1" applyFont="1"/>
    <xf numFmtId="0" fontId="7" fillId="0" borderId="3" xfId="0" applyFont="1" applyBorder="1" applyAlignment="1">
      <alignment horizontal="left" vertical="distributed"/>
    </xf>
    <xf numFmtId="0" fontId="7" fillId="0" borderId="3" xfId="0" applyFont="1" applyBorder="1" applyAlignment="1">
      <alignment horizontal="right" vertical="distributed"/>
    </xf>
    <xf numFmtId="0" fontId="20" fillId="0" borderId="0" xfId="0" applyFont="1" applyAlignment="1">
      <alignment horizontal="left" vertical="center"/>
    </xf>
    <xf numFmtId="0" fontId="21" fillId="0" borderId="0" xfId="0" applyFont="1" applyAlignment="1">
      <alignment horizontal="left" vertical="center"/>
    </xf>
    <xf numFmtId="0" fontId="12" fillId="0" borderId="3" xfId="0" applyFont="1" applyBorder="1"/>
    <xf numFmtId="0" fontId="12" fillId="0" borderId="3" xfId="0" applyFont="1" applyBorder="1" applyAlignment="1">
      <alignment horizontal="left" vertical="distributed" wrapText="1"/>
    </xf>
    <xf numFmtId="0" fontId="7" fillId="0" borderId="31" xfId="0" applyFont="1" applyBorder="1"/>
    <xf numFmtId="3" fontId="7" fillId="0" borderId="31" xfId="0" applyNumberFormat="1" applyFont="1" applyBorder="1" applyAlignment="1">
      <alignment horizontal="center"/>
    </xf>
    <xf numFmtId="0" fontId="7" fillId="0" borderId="3" xfId="0" applyFont="1" applyBorder="1" applyAlignment="1">
      <alignment horizontal="left" vertical="distributed" wrapText="1"/>
    </xf>
    <xf numFmtId="3" fontId="7" fillId="10" borderId="3" xfId="0" applyNumberFormat="1" applyFont="1" applyFill="1" applyBorder="1" applyAlignment="1" applyProtection="1">
      <alignment horizontal="right"/>
      <protection locked="0"/>
    </xf>
    <xf numFmtId="3" fontId="7" fillId="10" borderId="3" xfId="0" applyNumberFormat="1" applyFont="1" applyFill="1" applyBorder="1" applyProtection="1">
      <protection locked="0"/>
    </xf>
    <xf numFmtId="3" fontId="12" fillId="10" borderId="3" xfId="0" applyNumberFormat="1" applyFont="1" applyFill="1" applyBorder="1" applyProtection="1">
      <protection locked="0"/>
    </xf>
    <xf numFmtId="0" fontId="7" fillId="0" borderId="0" xfId="0" applyFont="1" applyAlignment="1">
      <alignment vertical="top" wrapText="1"/>
    </xf>
    <xf numFmtId="0" fontId="24" fillId="0" borderId="3" xfId="0" applyFont="1" applyBorder="1"/>
    <xf numFmtId="0" fontId="24" fillId="0" borderId="0" xfId="0" applyFont="1"/>
    <xf numFmtId="0" fontId="7" fillId="0" borderId="0" xfId="0" applyFont="1" applyAlignment="1">
      <alignment horizontal="left" vertical="distributed"/>
    </xf>
    <xf numFmtId="0" fontId="14" fillId="3" borderId="0" xfId="0" applyFont="1" applyFill="1"/>
    <xf numFmtId="1" fontId="19" fillId="3" borderId="3" xfId="0" applyNumberFormat="1" applyFont="1" applyFill="1" applyBorder="1" applyAlignment="1">
      <alignment horizontal="right" vertical="center"/>
    </xf>
    <xf numFmtId="3" fontId="7" fillId="0" borderId="0" xfId="0" applyNumberFormat="1" applyFont="1" applyAlignment="1">
      <alignment horizontal="center"/>
    </xf>
    <xf numFmtId="1" fontId="19" fillId="3" borderId="3" xfId="0" applyNumberFormat="1" applyFont="1" applyFill="1" applyBorder="1" applyAlignment="1">
      <alignment horizontal="right"/>
    </xf>
    <xf numFmtId="3" fontId="12" fillId="0" borderId="4" xfId="0" applyNumberFormat="1" applyFont="1" applyBorder="1" applyAlignment="1">
      <alignment vertical="distributed"/>
    </xf>
    <xf numFmtId="3" fontId="12" fillId="0" borderId="2" xfId="0" applyNumberFormat="1" applyFont="1" applyBorder="1" applyAlignment="1">
      <alignment horizontal="right"/>
    </xf>
    <xf numFmtId="3" fontId="12" fillId="0" borderId="5" xfId="0" applyNumberFormat="1" applyFont="1" applyBorder="1" applyAlignment="1">
      <alignment horizontal="right"/>
    </xf>
    <xf numFmtId="1" fontId="19" fillId="0" borderId="3" xfId="0" applyNumberFormat="1" applyFont="1" applyBorder="1" applyAlignment="1" applyProtection="1">
      <alignment horizontal="right"/>
      <protection locked="0"/>
    </xf>
    <xf numFmtId="9" fontId="7" fillId="0" borderId="3" xfId="0" applyNumberFormat="1" applyFont="1" applyBorder="1"/>
    <xf numFmtId="0" fontId="7" fillId="13" borderId="3" xfId="0" applyFont="1" applyFill="1" applyBorder="1" applyAlignment="1">
      <alignment horizontal="left" vertical="distributed"/>
    </xf>
    <xf numFmtId="0" fontId="7" fillId="4" borderId="3" xfId="0" applyFont="1" applyFill="1" applyBorder="1" applyAlignment="1">
      <alignment horizontal="left" vertical="distributed"/>
    </xf>
    <xf numFmtId="9" fontId="7" fillId="4" borderId="3" xfId="0" applyNumberFormat="1" applyFont="1" applyFill="1" applyBorder="1"/>
    <xf numFmtId="0" fontId="25" fillId="0" borderId="0" xfId="0" applyFont="1"/>
    <xf numFmtId="164" fontId="24" fillId="0" borderId="0" xfId="0" applyNumberFormat="1" applyFont="1"/>
    <xf numFmtId="0" fontId="27" fillId="0" borderId="0" xfId="0" applyFont="1"/>
    <xf numFmtId="0" fontId="28" fillId="0" borderId="0" xfId="0" applyFont="1"/>
    <xf numFmtId="0" fontId="24" fillId="7" borderId="3" xfId="0" applyFont="1" applyFill="1" applyBorder="1" applyAlignment="1">
      <alignment horizontal="center"/>
    </xf>
    <xf numFmtId="9" fontId="27" fillId="7" borderId="3" xfId="0" applyNumberFormat="1" applyFont="1" applyFill="1" applyBorder="1" applyAlignment="1">
      <alignment horizontal="right"/>
    </xf>
    <xf numFmtId="0" fontId="24" fillId="0" borderId="3" xfId="0" applyFont="1" applyBorder="1" applyAlignment="1">
      <alignment horizontal="center"/>
    </xf>
    <xf numFmtId="9" fontId="27" fillId="0" borderId="3" xfId="0" applyNumberFormat="1" applyFont="1" applyBorder="1" applyAlignment="1">
      <alignment horizontal="right"/>
    </xf>
    <xf numFmtId="9" fontId="29" fillId="0" borderId="3" xfId="0" applyNumberFormat="1" applyFont="1" applyBorder="1" applyAlignment="1">
      <alignment horizontal="right"/>
    </xf>
    <xf numFmtId="0" fontId="24" fillId="7" borderId="4" xfId="0" applyFont="1" applyFill="1" applyBorder="1" applyAlignment="1">
      <alignment horizontal="center"/>
    </xf>
    <xf numFmtId="9" fontId="25" fillId="7" borderId="3" xfId="0" applyNumberFormat="1" applyFont="1" applyFill="1" applyBorder="1" applyAlignment="1">
      <alignment horizontal="right"/>
    </xf>
    <xf numFmtId="0" fontId="24" fillId="4" borderId="4" xfId="0" applyFont="1" applyFill="1" applyBorder="1" applyAlignment="1">
      <alignment horizontal="center"/>
    </xf>
    <xf numFmtId="9" fontId="24" fillId="4" borderId="3" xfId="0" applyNumberFormat="1" applyFont="1" applyFill="1" applyBorder="1"/>
    <xf numFmtId="0" fontId="12" fillId="3" borderId="3" xfId="0" applyFont="1" applyFill="1" applyBorder="1" applyAlignment="1">
      <alignment horizontal="left" vertical="distributed"/>
    </xf>
    <xf numFmtId="9" fontId="12" fillId="3" borderId="3" xfId="0" applyNumberFormat="1" applyFont="1" applyFill="1" applyBorder="1"/>
    <xf numFmtId="0" fontId="19" fillId="0" borderId="3" xfId="0" applyFont="1" applyBorder="1" applyAlignment="1">
      <alignment horizontal="center" vertical="center" wrapText="1"/>
    </xf>
    <xf numFmtId="0" fontId="7" fillId="0" borderId="3" xfId="0" applyFont="1" applyBorder="1" applyAlignment="1">
      <alignment vertical="top" wrapText="1"/>
    </xf>
    <xf numFmtId="0" fontId="12" fillId="0" borderId="3" xfId="0" applyFont="1" applyBorder="1" applyAlignment="1">
      <alignment vertical="top" wrapText="1"/>
    </xf>
    <xf numFmtId="0" fontId="33" fillId="0" borderId="0" xfId="0" applyFont="1" applyAlignment="1">
      <alignment vertical="top" wrapText="1"/>
    </xf>
    <xf numFmtId="0" fontId="6" fillId="0" borderId="0" xfId="0" applyFont="1" applyAlignment="1">
      <alignment horizontal="center" vertical="top" wrapText="1"/>
    </xf>
    <xf numFmtId="0" fontId="34" fillId="0" borderId="33" xfId="0" applyFont="1" applyBorder="1" applyAlignment="1">
      <alignment vertical="top" wrapText="1"/>
    </xf>
    <xf numFmtId="0" fontId="34" fillId="0" borderId="6" xfId="0" applyFont="1" applyBorder="1" applyAlignment="1">
      <alignment horizontal="right" vertical="top" wrapText="1"/>
    </xf>
    <xf numFmtId="0" fontId="33" fillId="0" borderId="6" xfId="0" applyFont="1" applyBorder="1" applyAlignment="1">
      <alignment horizontal="right" vertical="top" wrapText="1"/>
    </xf>
    <xf numFmtId="0" fontId="33" fillId="0" borderId="6" xfId="0" applyFont="1" applyBorder="1" applyAlignment="1">
      <alignment vertical="top" wrapText="1"/>
    </xf>
    <xf numFmtId="0" fontId="33" fillId="0" borderId="1" xfId="0" applyFont="1" applyBorder="1" applyAlignment="1">
      <alignment vertical="top" wrapText="1"/>
    </xf>
    <xf numFmtId="0" fontId="33" fillId="0" borderId="32" xfId="0" applyFont="1" applyBorder="1" applyAlignment="1">
      <alignment vertical="top" wrapText="1"/>
    </xf>
    <xf numFmtId="0" fontId="34" fillId="0" borderId="4" xfId="0" applyFont="1" applyBorder="1" applyAlignment="1">
      <alignment vertical="top" wrapText="1"/>
    </xf>
    <xf numFmtId="0" fontId="34" fillId="0" borderId="0" xfId="0" applyFont="1" applyAlignment="1">
      <alignment horizontal="left" vertical="top" wrapText="1"/>
    </xf>
    <xf numFmtId="0" fontId="32" fillId="3" borderId="34" xfId="0" applyFont="1" applyFill="1" applyBorder="1" applyAlignment="1" applyProtection="1">
      <alignment vertical="center" wrapText="1"/>
      <protection locked="0"/>
    </xf>
    <xf numFmtId="0" fontId="31" fillId="3" borderId="0" xfId="0" applyFont="1" applyFill="1" applyAlignment="1">
      <alignment vertical="top" wrapText="1"/>
    </xf>
    <xf numFmtId="0" fontId="31" fillId="3" borderId="0" xfId="0" applyFont="1" applyFill="1" applyAlignment="1">
      <alignment horizontal="center" vertical="top" wrapText="1"/>
    </xf>
    <xf numFmtId="0" fontId="31" fillId="3" borderId="1" xfId="0" applyFont="1" applyFill="1" applyBorder="1" applyAlignment="1">
      <alignment horizontal="center" vertical="top" wrapText="1"/>
    </xf>
    <xf numFmtId="4" fontId="34" fillId="0" borderId="3" xfId="0" applyNumberFormat="1" applyFont="1" applyBorder="1" applyAlignment="1">
      <alignment horizontal="right" vertical="top" wrapText="1"/>
    </xf>
    <xf numFmtId="4" fontId="35"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3" fillId="3" borderId="3" xfId="0" applyFont="1" applyFill="1" applyBorder="1" applyAlignment="1">
      <alignment vertical="center"/>
    </xf>
    <xf numFmtId="1" fontId="13" fillId="10" borderId="3" xfId="0" applyNumberFormat="1" applyFont="1" applyFill="1" applyBorder="1" applyAlignment="1" applyProtection="1">
      <alignment horizontal="center" vertical="center"/>
      <protection locked="0"/>
    </xf>
    <xf numFmtId="0" fontId="14" fillId="3" borderId="3" xfId="0" applyFont="1" applyFill="1" applyBorder="1"/>
    <xf numFmtId="0" fontId="14"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0" fontId="13" fillId="3" borderId="3" xfId="0" applyFont="1" applyFill="1" applyBorder="1" applyAlignment="1">
      <alignment vertical="center" wrapText="1"/>
    </xf>
    <xf numFmtId="14" fontId="13" fillId="10" borderId="3" xfId="0" applyNumberFormat="1" applyFont="1" applyFill="1" applyBorder="1" applyAlignment="1" applyProtection="1">
      <alignment horizontal="center" vertical="center"/>
      <protection locked="0"/>
    </xf>
    <xf numFmtId="0" fontId="14" fillId="0" borderId="0" xfId="0" applyFont="1" applyAlignment="1">
      <alignment horizontal="right" vertical="center"/>
    </xf>
    <xf numFmtId="0" fontId="41" fillId="0" borderId="0" xfId="0" applyFont="1" applyAlignment="1">
      <alignment horizontal="left" vertical="center"/>
    </xf>
    <xf numFmtId="0" fontId="7" fillId="0" borderId="0" xfId="0" applyFont="1" applyAlignment="1">
      <alignment horizontal="left" vertical="top"/>
    </xf>
    <xf numFmtId="4" fontId="12" fillId="0" borderId="0" xfId="0" applyNumberFormat="1" applyFont="1" applyAlignment="1">
      <alignment horizontal="center" vertical="top"/>
    </xf>
    <xf numFmtId="4" fontId="7" fillId="0" borderId="0" xfId="0" applyNumberFormat="1" applyFont="1" applyAlignment="1">
      <alignment horizontal="right" vertical="top"/>
    </xf>
    <xf numFmtId="4" fontId="12" fillId="0" borderId="3" xfId="0" applyNumberFormat="1" applyFont="1" applyBorder="1" applyAlignment="1">
      <alignment horizontal="center" vertical="center"/>
    </xf>
    <xf numFmtId="0" fontId="14" fillId="0" borderId="0" xfId="0" applyFont="1" applyAlignment="1">
      <alignment horizontal="center" vertical="top"/>
    </xf>
    <xf numFmtId="3" fontId="13"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3" fillId="0" borderId="3" xfId="0" applyNumberFormat="1" applyFont="1" applyBorder="1" applyAlignment="1">
      <alignment horizontal="right" vertical="top"/>
    </xf>
    <xf numFmtId="4" fontId="12" fillId="0" borderId="3" xfId="0" applyNumberFormat="1" applyFont="1" applyBorder="1" applyAlignment="1">
      <alignment horizontal="center" vertical="top"/>
    </xf>
    <xf numFmtId="3" fontId="14" fillId="0" borderId="0" xfId="0" applyNumberFormat="1" applyFont="1" applyAlignment="1">
      <alignment horizontal="center" vertical="top"/>
    </xf>
    <xf numFmtId="3" fontId="12" fillId="0" borderId="3" xfId="0" applyNumberFormat="1" applyFont="1" applyBorder="1" applyAlignment="1">
      <alignment horizontal="right" vertical="top"/>
    </xf>
    <xf numFmtId="4" fontId="12" fillId="0" borderId="3" xfId="0" applyNumberFormat="1" applyFont="1" applyBorder="1" applyAlignment="1">
      <alignment horizontal="right" vertical="top"/>
    </xf>
    <xf numFmtId="0" fontId="13" fillId="0" borderId="3" xfId="0" applyFont="1" applyBorder="1" applyAlignment="1">
      <alignment horizontal="right" vertical="center"/>
    </xf>
    <xf numFmtId="0" fontId="13" fillId="0" borderId="3" xfId="0" applyFont="1" applyBorder="1" applyAlignment="1">
      <alignment horizontal="left" vertical="center"/>
    </xf>
    <xf numFmtId="3" fontId="13" fillId="0" borderId="0" xfId="0" applyNumberFormat="1" applyFont="1" applyAlignment="1">
      <alignment horizontal="center" vertical="center"/>
    </xf>
    <xf numFmtId="4" fontId="13" fillId="0" borderId="0" xfId="0" applyNumberFormat="1" applyFont="1" applyAlignment="1">
      <alignment horizontal="center" vertical="center"/>
    </xf>
    <xf numFmtId="3" fontId="14" fillId="0" borderId="0" xfId="0" applyNumberFormat="1" applyFont="1" applyAlignment="1">
      <alignment horizontal="center" vertical="center"/>
    </xf>
    <xf numFmtId="0" fontId="14" fillId="0" borderId="0" xfId="0" applyFont="1" applyAlignment="1">
      <alignment horizontal="center" vertical="center"/>
    </xf>
    <xf numFmtId="0" fontId="13" fillId="0" borderId="3" xfId="0" applyFont="1" applyBorder="1" applyAlignment="1">
      <alignment vertical="top" wrapText="1"/>
    </xf>
    <xf numFmtId="4" fontId="13" fillId="0" borderId="3" xfId="0" applyNumberFormat="1" applyFont="1" applyBorder="1" applyAlignment="1">
      <alignment horizontal="center" vertical="center"/>
    </xf>
    <xf numFmtId="0" fontId="13" fillId="0" borderId="0" xfId="0" applyFont="1" applyAlignment="1">
      <alignment horizontal="center" vertical="center"/>
    </xf>
    <xf numFmtId="4" fontId="14" fillId="0" borderId="0" xfId="0" applyNumberFormat="1" applyFont="1" applyAlignment="1">
      <alignment horizontal="center" vertical="center"/>
    </xf>
    <xf numFmtId="0" fontId="13" fillId="0" borderId="0" xfId="0" applyFont="1" applyAlignment="1">
      <alignment horizontal="right" vertical="center"/>
    </xf>
    <xf numFmtId="0" fontId="13" fillId="0" borderId="0" xfId="0" applyFont="1" applyAlignment="1">
      <alignment horizontal="left" vertical="center"/>
    </xf>
    <xf numFmtId="4" fontId="12" fillId="0" borderId="0" xfId="0" applyNumberFormat="1" applyFont="1" applyAlignment="1">
      <alignment horizontal="center"/>
    </xf>
    <xf numFmtId="4" fontId="7" fillId="0" borderId="0" xfId="0" applyNumberFormat="1" applyFont="1" applyAlignment="1">
      <alignment horizontal="center"/>
    </xf>
    <xf numFmtId="0" fontId="14" fillId="0" borderId="0" xfId="0" applyFont="1" applyAlignment="1">
      <alignment horizontal="left" vertical="top"/>
    </xf>
    <xf numFmtId="0" fontId="13" fillId="0" borderId="0" xfId="0" applyFont="1" applyAlignment="1">
      <alignment vertical="top" wrapText="1"/>
    </xf>
    <xf numFmtId="4" fontId="12" fillId="0" borderId="0" xfId="0" applyNumberFormat="1" applyFont="1" applyAlignment="1">
      <alignment horizontal="right" vertical="top"/>
    </xf>
    <xf numFmtId="4" fontId="7" fillId="0" borderId="3" xfId="0" applyNumberFormat="1" applyFont="1" applyBorder="1" applyAlignment="1">
      <alignment horizontal="right" vertical="top"/>
    </xf>
    <xf numFmtId="0" fontId="13" fillId="0" borderId="0" xfId="0" applyFont="1" applyAlignment="1">
      <alignment horizontal="center" vertical="top"/>
    </xf>
    <xf numFmtId="4" fontId="44" fillId="0" borderId="3" xfId="0" applyNumberFormat="1" applyFont="1" applyBorder="1" applyAlignment="1">
      <alignment horizontal="right" vertical="top"/>
    </xf>
    <xf numFmtId="0" fontId="13" fillId="0" borderId="0" xfId="0" applyFont="1" applyAlignment="1">
      <alignment horizontal="left" vertical="top"/>
    </xf>
    <xf numFmtId="0" fontId="12" fillId="0" borderId="0" xfId="0" applyFont="1" applyAlignment="1">
      <alignment horizontal="left" vertical="top" wrapText="1"/>
    </xf>
    <xf numFmtId="4" fontId="13" fillId="0" borderId="3" xfId="0" applyNumberFormat="1" applyFont="1" applyBorder="1" applyAlignment="1">
      <alignment horizontal="center" vertical="top"/>
    </xf>
    <xf numFmtId="0" fontId="14" fillId="2" borderId="3" xfId="0" applyFont="1" applyFill="1" applyBorder="1" applyAlignment="1" applyProtection="1">
      <alignment vertical="top" wrapText="1"/>
      <protection locked="0"/>
    </xf>
    <xf numFmtId="0" fontId="13" fillId="0" borderId="0" xfId="0" applyFont="1" applyAlignment="1">
      <alignment horizontal="center" vertical="center" wrapText="1"/>
    </xf>
    <xf numFmtId="0" fontId="13" fillId="0" borderId="11" xfId="0" applyFont="1" applyBorder="1" applyAlignment="1">
      <alignment horizontal="center" vertical="center" wrapText="1"/>
    </xf>
    <xf numFmtId="49" fontId="44" fillId="0" borderId="2" xfId="0" applyNumberFormat="1" applyFont="1" applyBorder="1" applyAlignment="1">
      <alignment horizontal="center" vertical="center" wrapText="1"/>
    </xf>
    <xf numFmtId="49" fontId="44" fillId="0" borderId="0" xfId="0" applyNumberFormat="1" applyFont="1" applyAlignment="1">
      <alignment horizontal="center" vertical="center" wrapText="1"/>
    </xf>
    <xf numFmtId="49" fontId="44" fillId="0" borderId="1" xfId="0" applyNumberFormat="1" applyFont="1" applyBorder="1" applyAlignment="1">
      <alignment horizontal="center" vertical="center" wrapText="1"/>
    </xf>
    <xf numFmtId="49" fontId="46" fillId="0" borderId="1" xfId="0" applyNumberFormat="1" applyFont="1" applyBorder="1" applyAlignment="1">
      <alignment horizontal="center" vertical="center" wrapText="1"/>
    </xf>
    <xf numFmtId="49" fontId="46" fillId="0" borderId="2" xfId="0" applyNumberFormat="1" applyFont="1" applyBorder="1" applyAlignment="1">
      <alignment horizontal="center" vertical="center" wrapText="1"/>
    </xf>
    <xf numFmtId="49" fontId="46" fillId="11" borderId="0" xfId="0" applyNumberFormat="1" applyFont="1" applyFill="1" applyAlignment="1">
      <alignment horizontal="center" vertical="center" wrapText="1"/>
    </xf>
    <xf numFmtId="4" fontId="7" fillId="3" borderId="3" xfId="0" applyNumberFormat="1" applyFont="1" applyFill="1" applyBorder="1" applyAlignment="1">
      <alignment horizontal="right" vertical="top"/>
    </xf>
    <xf numFmtId="165" fontId="7" fillId="0" borderId="3" xfId="0" applyNumberFormat="1" applyFont="1" applyBorder="1" applyAlignment="1">
      <alignment horizontal="right" vertical="top"/>
    </xf>
    <xf numFmtId="49" fontId="44" fillId="3" borderId="0" xfId="5" applyNumberFormat="1" applyFont="1" applyFill="1" applyBorder="1" applyAlignment="1" applyProtection="1">
      <alignment horizontal="left" indent="1"/>
      <protection locked="0"/>
    </xf>
    <xf numFmtId="0" fontId="12" fillId="0" borderId="0" xfId="0" applyFont="1" applyAlignment="1">
      <alignment vertical="center" wrapText="1"/>
    </xf>
    <xf numFmtId="10" fontId="13" fillId="4" borderId="42" xfId="0" applyNumberFormat="1" applyFont="1" applyFill="1" applyBorder="1" applyAlignment="1">
      <alignment horizontal="center" vertical="center"/>
    </xf>
    <xf numFmtId="4" fontId="7" fillId="12" borderId="3" xfId="0" applyNumberFormat="1" applyFont="1" applyFill="1" applyBorder="1" applyAlignment="1" applyProtection="1">
      <alignment horizontal="right" vertical="top"/>
      <protection locked="0"/>
    </xf>
    <xf numFmtId="0" fontId="48" fillId="0" borderId="3" xfId="0" applyFont="1" applyBorder="1" applyAlignment="1">
      <alignment horizontal="center"/>
    </xf>
    <xf numFmtId="4" fontId="49" fillId="0" borderId="3" xfId="0" applyNumberFormat="1" applyFont="1" applyBorder="1" applyAlignment="1">
      <alignment horizontal="center"/>
    </xf>
    <xf numFmtId="4" fontId="25" fillId="0" borderId="3" xfId="0" applyNumberFormat="1" applyFont="1" applyBorder="1" applyAlignment="1">
      <alignment horizontal="center"/>
    </xf>
    <xf numFmtId="4" fontId="24" fillId="0" borderId="3" xfId="0" applyNumberFormat="1" applyFont="1" applyBorder="1" applyAlignment="1">
      <alignment horizontal="center"/>
    </xf>
    <xf numFmtId="4" fontId="24" fillId="0" borderId="0" xfId="0" applyNumberFormat="1" applyFont="1" applyAlignment="1">
      <alignment horizontal="center"/>
    </xf>
    <xf numFmtId="0" fontId="48" fillId="0" borderId="8" xfId="0" applyFont="1" applyBorder="1" applyAlignment="1">
      <alignment horizontal="center"/>
    </xf>
    <xf numFmtId="0" fontId="7" fillId="0" borderId="0" xfId="0" applyFont="1" applyAlignment="1">
      <alignment vertical="center" wrapText="1"/>
    </xf>
    <xf numFmtId="3" fontId="7" fillId="3" borderId="3" xfId="0" applyNumberFormat="1" applyFont="1" applyFill="1" applyBorder="1" applyAlignment="1">
      <alignment horizontal="left" vertical="top" wrapText="1"/>
    </xf>
    <xf numFmtId="3" fontId="7" fillId="0" borderId="0" xfId="0" applyNumberFormat="1" applyFont="1" applyAlignment="1">
      <alignment vertical="top"/>
    </xf>
    <xf numFmtId="3" fontId="7" fillId="0" borderId="0" xfId="0" applyNumberFormat="1" applyFont="1" applyAlignment="1">
      <alignment horizontal="center" vertical="top"/>
    </xf>
    <xf numFmtId="3" fontId="14" fillId="3" borderId="3" xfId="0" applyNumberFormat="1" applyFont="1" applyFill="1" applyBorder="1" applyAlignment="1">
      <alignment horizontal="center" vertical="center" wrapText="1"/>
    </xf>
    <xf numFmtId="3" fontId="7" fillId="0" borderId="3" xfId="0" applyNumberFormat="1" applyFont="1" applyBorder="1" applyAlignment="1">
      <alignment horizontal="center" vertical="top"/>
    </xf>
    <xf numFmtId="3" fontId="14" fillId="0" borderId="0" xfId="0" applyNumberFormat="1" applyFont="1" applyAlignment="1">
      <alignment vertical="top"/>
    </xf>
    <xf numFmtId="0" fontId="12" fillId="0" borderId="3" xfId="0" applyFont="1" applyBorder="1" applyAlignment="1" applyProtection="1">
      <alignment horizontal="right" vertical="top" wrapText="1"/>
      <protection hidden="1"/>
    </xf>
    <xf numFmtId="10" fontId="12" fillId="0" borderId="3" xfId="0" applyNumberFormat="1" applyFont="1" applyBorder="1" applyAlignment="1" applyProtection="1">
      <alignment horizontal="center" vertical="top"/>
      <protection hidden="1"/>
    </xf>
    <xf numFmtId="14" fontId="7" fillId="0" borderId="3" xfId="0" applyNumberFormat="1" applyFont="1" applyBorder="1" applyAlignment="1" applyProtection="1">
      <alignment horizontal="center"/>
      <protection hidden="1"/>
    </xf>
    <xf numFmtId="0" fontId="7" fillId="0" borderId="0" xfId="0" applyFont="1" applyAlignment="1" applyProtection="1">
      <alignment vertical="top"/>
      <protection hidden="1"/>
    </xf>
    <xf numFmtId="3" fontId="7" fillId="0" borderId="3" xfId="0" applyNumberFormat="1" applyFont="1" applyBorder="1" applyAlignment="1">
      <alignment horizontal="right" vertical="top"/>
    </xf>
    <xf numFmtId="3" fontId="18" fillId="3" borderId="37" xfId="0" applyNumberFormat="1" applyFont="1" applyFill="1" applyBorder="1"/>
    <xf numFmtId="3" fontId="14" fillId="3" borderId="3" xfId="0" applyNumberFormat="1" applyFont="1" applyFill="1" applyBorder="1" applyAlignment="1">
      <alignment horizontal="right" vertical="top"/>
    </xf>
    <xf numFmtId="3" fontId="14" fillId="3" borderId="0" xfId="0" applyNumberFormat="1" applyFont="1" applyFill="1" applyAlignment="1">
      <alignment horizontal="center" vertical="top"/>
    </xf>
    <xf numFmtId="3" fontId="12" fillId="0" borderId="3" xfId="0" applyNumberFormat="1" applyFont="1" applyBorder="1" applyAlignment="1">
      <alignment horizontal="left" vertical="top" wrapText="1"/>
    </xf>
    <xf numFmtId="3" fontId="13" fillId="0" borderId="3" xfId="0" applyNumberFormat="1" applyFont="1" applyBorder="1" applyAlignment="1">
      <alignment horizontal="left" vertical="top" wrapText="1"/>
    </xf>
    <xf numFmtId="3" fontId="12" fillId="0" borderId="9" xfId="0" applyNumberFormat="1" applyFont="1" applyBorder="1" applyAlignment="1">
      <alignment horizontal="right" vertical="top"/>
    </xf>
    <xf numFmtId="3" fontId="12" fillId="0" borderId="0" xfId="0" applyNumberFormat="1" applyFont="1" applyAlignment="1">
      <alignment horizontal="center"/>
    </xf>
    <xf numFmtId="3" fontId="13" fillId="0" borderId="0" xfId="0" applyNumberFormat="1" applyFont="1" applyAlignment="1">
      <alignment horizontal="right" vertical="top"/>
    </xf>
    <xf numFmtId="3" fontId="12" fillId="0" borderId="0" xfId="0" applyNumberFormat="1" applyFont="1" applyAlignment="1">
      <alignment horizontal="right" vertical="top"/>
    </xf>
    <xf numFmtId="0" fontId="14" fillId="0" borderId="0" xfId="0" applyFont="1" applyAlignment="1">
      <alignment vertical="top" wrapText="1"/>
    </xf>
    <xf numFmtId="3" fontId="14" fillId="0" borderId="0" xfId="0" applyNumberFormat="1" applyFont="1" applyAlignment="1">
      <alignment vertical="top" wrapText="1"/>
    </xf>
    <xf numFmtId="3" fontId="7" fillId="0" borderId="0" xfId="0" applyNumberFormat="1" applyFont="1" applyAlignment="1">
      <alignment vertical="top" wrapText="1"/>
    </xf>
    <xf numFmtId="0" fontId="13" fillId="0" borderId="3" xfId="0" applyFont="1" applyBorder="1" applyAlignment="1">
      <alignment horizontal="center" vertical="center" wrapText="1"/>
    </xf>
    <xf numFmtId="3" fontId="13" fillId="0" borderId="3" xfId="0" applyNumberFormat="1" applyFont="1" applyBorder="1" applyAlignment="1">
      <alignment horizontal="center" vertical="center" wrapText="1"/>
    </xf>
    <xf numFmtId="0" fontId="14" fillId="3" borderId="3" xfId="0" applyFont="1" applyFill="1" applyBorder="1" applyAlignment="1" applyProtection="1">
      <alignment horizontal="center" vertical="center" wrapText="1"/>
      <protection locked="0"/>
    </xf>
    <xf numFmtId="3" fontId="14" fillId="2" borderId="3" xfId="0" applyNumberFormat="1" applyFont="1" applyFill="1" applyBorder="1" applyAlignment="1" applyProtection="1">
      <alignment vertical="top" wrapText="1"/>
      <protection locked="0"/>
    </xf>
    <xf numFmtId="9" fontId="14" fillId="0" borderId="3" xfId="5" applyFont="1" applyBorder="1" applyAlignment="1" applyProtection="1">
      <alignment vertical="top" wrapText="1"/>
    </xf>
    <xf numFmtId="3" fontId="7" fillId="0" borderId="3" xfId="0" applyNumberFormat="1" applyFont="1" applyBorder="1" applyAlignment="1">
      <alignment vertical="top"/>
    </xf>
    <xf numFmtId="0" fontId="7" fillId="3" borderId="3" xfId="0" applyFont="1" applyFill="1" applyBorder="1" applyAlignment="1" applyProtection="1">
      <alignment vertical="center" wrapText="1"/>
      <protection locked="0"/>
    </xf>
    <xf numFmtId="3" fontId="13" fillId="0" borderId="3" xfId="0" applyNumberFormat="1" applyFont="1" applyBorder="1" applyAlignment="1">
      <alignment vertical="top"/>
    </xf>
    <xf numFmtId="9" fontId="13" fillId="0" borderId="3" xfId="5" applyFont="1" applyBorder="1" applyAlignment="1" applyProtection="1">
      <alignment vertical="top" wrapText="1"/>
    </xf>
    <xf numFmtId="0" fontId="14" fillId="3" borderId="0" xfId="0" applyFont="1" applyFill="1" applyAlignment="1" applyProtection="1">
      <alignment vertical="center" wrapText="1"/>
      <protection locked="0"/>
    </xf>
    <xf numFmtId="0" fontId="14" fillId="3" borderId="3" xfId="0" applyFont="1" applyFill="1" applyBorder="1" applyAlignment="1" applyProtection="1">
      <alignment vertical="center" wrapText="1"/>
      <protection locked="0"/>
    </xf>
    <xf numFmtId="0" fontId="14" fillId="3" borderId="0" xfId="0" applyFont="1" applyFill="1" applyAlignment="1" applyProtection="1">
      <alignment horizontal="center" vertical="center" wrapText="1"/>
      <protection locked="0"/>
    </xf>
    <xf numFmtId="0" fontId="14" fillId="3" borderId="37" xfId="0" applyFont="1" applyFill="1" applyBorder="1" applyAlignment="1" applyProtection="1">
      <alignment horizontal="center" vertical="center"/>
      <protection locked="0"/>
    </xf>
    <xf numFmtId="3" fontId="14" fillId="3" borderId="0" xfId="0" applyNumberFormat="1" applyFont="1" applyFill="1" applyAlignment="1" applyProtection="1">
      <alignment horizontal="center" vertical="center"/>
      <protection locked="0"/>
    </xf>
    <xf numFmtId="0" fontId="7" fillId="0" borderId="3" xfId="0" applyFont="1" applyBorder="1" applyAlignment="1">
      <alignment vertical="top"/>
    </xf>
    <xf numFmtId="166" fontId="13" fillId="3" borderId="38" xfId="0" applyNumberFormat="1" applyFont="1" applyFill="1" applyBorder="1" applyAlignment="1">
      <alignment horizontal="center" vertical="center"/>
    </xf>
    <xf numFmtId="3" fontId="13" fillId="3" borderId="3" xfId="0" applyNumberFormat="1" applyFont="1" applyFill="1" applyBorder="1" applyAlignment="1">
      <alignment horizontal="center" vertical="center" wrapText="1"/>
    </xf>
    <xf numFmtId="3" fontId="14" fillId="3" borderId="3" xfId="0" applyNumberFormat="1" applyFont="1" applyFill="1" applyBorder="1" applyAlignment="1" applyProtection="1">
      <alignment horizontal="center" vertical="center" wrapText="1"/>
      <protection locked="0"/>
    </xf>
    <xf numFmtId="0" fontId="50" fillId="0" borderId="0" xfId="1" applyFont="1" applyAlignment="1" applyProtection="1">
      <alignment vertical="center" wrapText="1"/>
      <protection locked="0"/>
    </xf>
    <xf numFmtId="3" fontId="7" fillId="0" borderId="0" xfId="0" applyNumberFormat="1" applyFont="1" applyAlignment="1">
      <alignment horizontal="left" vertical="top" wrapText="1"/>
    </xf>
    <xf numFmtId="10" fontId="14" fillId="0" borderId="0" xfId="0" applyNumberFormat="1" applyFont="1" applyAlignment="1">
      <alignment vertical="top" wrapText="1"/>
    </xf>
    <xf numFmtId="0" fontId="13" fillId="3" borderId="8" xfId="0" applyFont="1" applyFill="1" applyBorder="1" applyAlignment="1">
      <alignment horizontal="center"/>
    </xf>
    <xf numFmtId="49" fontId="7" fillId="0" borderId="0" xfId="0" applyNumberFormat="1" applyFont="1" applyAlignment="1">
      <alignment horizontal="center" vertical="top"/>
    </xf>
    <xf numFmtId="10" fontId="7" fillId="0" borderId="3" xfId="0" applyNumberFormat="1" applyFont="1" applyBorder="1" applyAlignment="1">
      <alignment vertical="top"/>
    </xf>
    <xf numFmtId="0" fontId="40" fillId="0" borderId="33" xfId="0" applyFont="1" applyBorder="1" applyAlignment="1">
      <alignment horizontal="right" vertical="top" wrapText="1"/>
    </xf>
    <xf numFmtId="10" fontId="40" fillId="0" borderId="35" xfId="0" applyNumberFormat="1" applyFont="1" applyBorder="1" applyAlignment="1">
      <alignment horizontal="center" vertical="top"/>
    </xf>
    <xf numFmtId="0" fontId="12" fillId="0" borderId="3" xfId="0" applyFont="1" applyBorder="1" applyAlignment="1">
      <alignment horizontal="right" vertical="top" wrapText="1"/>
    </xf>
    <xf numFmtId="10" fontId="12" fillId="0" borderId="3" xfId="0" applyNumberFormat="1" applyFont="1" applyBorder="1" applyAlignment="1">
      <alignment horizontal="center" vertical="top"/>
    </xf>
    <xf numFmtId="3" fontId="13" fillId="0" borderId="3" xfId="0" applyNumberFormat="1" applyFont="1" applyBorder="1" applyAlignment="1">
      <alignment horizontal="center"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0" fontId="7" fillId="0" borderId="3" xfId="0" applyFont="1" applyBorder="1" applyAlignment="1">
      <alignment horizontal="center"/>
    </xf>
    <xf numFmtId="3" fontId="12" fillId="0" borderId="3" xfId="4" applyNumberFormat="1" applyFont="1" applyBorder="1" applyAlignment="1">
      <alignment horizontal="center" vertical="top" wrapText="1"/>
    </xf>
    <xf numFmtId="3" fontId="12" fillId="2" borderId="3" xfId="4" applyNumberFormat="1" applyFont="1" applyFill="1" applyBorder="1" applyAlignment="1">
      <alignment horizontal="center" vertical="top" wrapText="1"/>
    </xf>
    <xf numFmtId="0" fontId="12" fillId="0" borderId="0" xfId="0" applyFont="1" applyAlignment="1">
      <alignment vertical="top"/>
    </xf>
    <xf numFmtId="3" fontId="7" fillId="3" borderId="37" xfId="0" applyNumberFormat="1" applyFont="1" applyFill="1" applyBorder="1"/>
    <xf numFmtId="3" fontId="7" fillId="3" borderId="3" xfId="0" applyNumberFormat="1" applyFont="1" applyFill="1" applyBorder="1" applyAlignment="1">
      <alignment horizontal="right" vertical="top"/>
    </xf>
    <xf numFmtId="3" fontId="7" fillId="3" borderId="0" xfId="0" applyNumberFormat="1" applyFont="1" applyFill="1" applyAlignment="1">
      <alignment horizontal="center" vertical="top"/>
    </xf>
    <xf numFmtId="3" fontId="12" fillId="0" borderId="0" xfId="0" applyNumberFormat="1" applyFont="1" applyAlignment="1">
      <alignment horizontal="center" vertical="top"/>
    </xf>
    <xf numFmtId="0" fontId="13" fillId="3" borderId="29" xfId="0" applyFont="1" applyFill="1" applyBorder="1"/>
    <xf numFmtId="4" fontId="7" fillId="3" borderId="0" xfId="0" applyNumberFormat="1" applyFont="1" applyFill="1" applyAlignment="1">
      <alignment horizontal="right" vertical="top" wrapText="1"/>
    </xf>
    <xf numFmtId="0" fontId="7" fillId="0" borderId="0" xfId="0" applyFont="1" applyAlignment="1">
      <alignment wrapText="1"/>
    </xf>
    <xf numFmtId="0" fontId="22" fillId="0" borderId="0" xfId="0" applyFont="1"/>
    <xf numFmtId="0" fontId="12" fillId="0" borderId="3" xfId="0" applyFont="1" applyBorder="1" applyAlignment="1">
      <alignment vertical="top"/>
    </xf>
    <xf numFmtId="0" fontId="51" fillId="3" borderId="0" xfId="0" applyFont="1" applyFill="1" applyAlignment="1" applyProtection="1">
      <alignment vertical="center"/>
      <protection locked="0"/>
    </xf>
    <xf numFmtId="0" fontId="14" fillId="3" borderId="3" xfId="0" applyFont="1" applyFill="1" applyBorder="1" applyAlignment="1">
      <alignment horizontal="center" vertical="center" wrapText="1"/>
    </xf>
    <xf numFmtId="4" fontId="14" fillId="0" borderId="3" xfId="0" applyNumberFormat="1" applyFont="1" applyBorder="1" applyAlignment="1">
      <alignment vertical="top" wrapText="1"/>
    </xf>
    <xf numFmtId="49" fontId="7" fillId="0" borderId="3" xfId="0" applyNumberFormat="1" applyFont="1" applyBorder="1" applyAlignment="1">
      <alignment vertical="top" wrapText="1"/>
    </xf>
    <xf numFmtId="3" fontId="14" fillId="3" borderId="37" xfId="0" applyNumberFormat="1" applyFont="1" applyFill="1" applyBorder="1" applyAlignment="1">
      <alignment vertical="center"/>
    </xf>
    <xf numFmtId="3" fontId="14" fillId="3" borderId="0" xfId="0" applyNumberFormat="1" applyFont="1" applyFill="1" applyAlignment="1">
      <alignment vertical="center"/>
    </xf>
    <xf numFmtId="0" fontId="13" fillId="3" borderId="3" xfId="0" applyFont="1" applyFill="1" applyBorder="1" applyAlignment="1">
      <alignment horizontal="center" vertical="center" wrapText="1"/>
    </xf>
    <xf numFmtId="0" fontId="13" fillId="3" borderId="3" xfId="0" applyFont="1" applyFill="1" applyBorder="1" applyAlignment="1">
      <alignment horizontal="center" vertical="center"/>
    </xf>
    <xf numFmtId="3" fontId="13" fillId="3" borderId="3" xfId="0" applyNumberFormat="1" applyFont="1" applyFill="1" applyBorder="1" applyAlignment="1">
      <alignment vertical="center"/>
    </xf>
    <xf numFmtId="3" fontId="7" fillId="14" borderId="8" xfId="0" applyNumberFormat="1" applyFont="1" applyFill="1" applyBorder="1" applyAlignment="1" applyProtection="1">
      <alignment horizontal="center" vertical="top"/>
      <protection locked="0"/>
    </xf>
    <xf numFmtId="3" fontId="7" fillId="14" borderId="3" xfId="0" applyNumberFormat="1" applyFont="1" applyFill="1" applyBorder="1" applyAlignment="1" applyProtection="1">
      <alignment vertical="top"/>
      <protection locked="0"/>
    </xf>
    <xf numFmtId="0" fontId="7" fillId="14" borderId="3" xfId="0" applyFont="1" applyFill="1" applyBorder="1" applyAlignment="1" applyProtection="1">
      <alignment vertical="top"/>
      <protection locked="0"/>
    </xf>
    <xf numFmtId="3" fontId="7" fillId="3" borderId="8" xfId="0" applyNumberFormat="1" applyFont="1" applyFill="1" applyBorder="1" applyAlignment="1">
      <alignment horizontal="left" vertical="top" wrapText="1"/>
    </xf>
    <xf numFmtId="3" fontId="7" fillId="3" borderId="3" xfId="0" applyNumberFormat="1" applyFont="1" applyFill="1" applyBorder="1" applyAlignment="1">
      <alignment vertical="top"/>
    </xf>
    <xf numFmtId="3" fontId="14" fillId="3" borderId="3" xfId="0" applyNumberFormat="1" applyFont="1" applyFill="1" applyBorder="1" applyAlignment="1">
      <alignment horizontal="right" vertical="center"/>
    </xf>
    <xf numFmtId="0" fontId="7" fillId="11" borderId="3" xfId="0" applyFont="1" applyFill="1" applyBorder="1" applyAlignment="1">
      <alignment horizontal="left" vertical="top" wrapText="1"/>
    </xf>
    <xf numFmtId="0" fontId="14" fillId="3" borderId="3" xfId="0" applyFont="1" applyFill="1" applyBorder="1" applyAlignment="1">
      <alignment horizontal="left" vertical="center" wrapText="1"/>
    </xf>
    <xf numFmtId="4" fontId="26" fillId="0" borderId="0" xfId="0" applyNumberFormat="1" applyFont="1" applyAlignment="1">
      <alignment horizontal="center" vertical="center" wrapText="1"/>
    </xf>
    <xf numFmtId="0" fontId="7" fillId="3" borderId="0" xfId="0" applyFont="1" applyFill="1" applyAlignment="1">
      <alignment vertical="top"/>
    </xf>
    <xf numFmtId="3" fontId="13" fillId="3" borderId="3" xfId="0" applyNumberFormat="1" applyFont="1" applyFill="1" applyBorder="1" applyAlignment="1">
      <alignment horizontal="center" vertical="top"/>
    </xf>
    <xf numFmtId="0" fontId="7" fillId="3" borderId="3" xfId="0" applyFont="1" applyFill="1" applyBorder="1" applyAlignment="1">
      <alignment horizontal="center"/>
    </xf>
    <xf numFmtId="14" fontId="7" fillId="3" borderId="3" xfId="0" applyNumberFormat="1" applyFont="1" applyFill="1" applyBorder="1" applyAlignment="1" applyProtection="1">
      <alignment horizontal="center"/>
      <protection hidden="1"/>
    </xf>
    <xf numFmtId="3" fontId="12"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13" fillId="3" borderId="0" xfId="0" applyNumberFormat="1" applyFont="1" applyFill="1" applyAlignment="1">
      <alignment horizontal="right" vertical="top"/>
    </xf>
    <xf numFmtId="3" fontId="14" fillId="3" borderId="0" xfId="0" applyNumberFormat="1" applyFont="1" applyFill="1" applyAlignment="1">
      <alignment vertical="top" wrapText="1"/>
    </xf>
    <xf numFmtId="0" fontId="7" fillId="3" borderId="3" xfId="0" applyFont="1" applyFill="1" applyBorder="1" applyAlignment="1">
      <alignment vertical="top"/>
    </xf>
    <xf numFmtId="3" fontId="7" fillId="3" borderId="3" xfId="0" applyNumberFormat="1" applyFont="1" applyFill="1" applyBorder="1" applyAlignment="1">
      <alignment horizontal="center" vertical="top"/>
    </xf>
    <xf numFmtId="0" fontId="7" fillId="3" borderId="3" xfId="0" applyFont="1" applyFill="1" applyBorder="1" applyAlignment="1" applyProtection="1">
      <alignment vertical="top"/>
      <protection locked="0"/>
    </xf>
    <xf numFmtId="4" fontId="24" fillId="0" borderId="0" xfId="0" applyNumberFormat="1" applyFont="1"/>
    <xf numFmtId="0" fontId="47" fillId="0" borderId="0" xfId="0" applyFont="1" applyAlignment="1">
      <alignment vertical="top" wrapText="1"/>
    </xf>
    <xf numFmtId="0" fontId="23" fillId="0" borderId="0" xfId="0" applyFont="1" applyAlignment="1">
      <alignment horizontal="center" vertical="center"/>
    </xf>
    <xf numFmtId="4" fontId="23" fillId="0" borderId="0" xfId="0" applyNumberFormat="1" applyFont="1" applyAlignment="1">
      <alignment horizontal="center" vertical="center"/>
    </xf>
    <xf numFmtId="0" fontId="24" fillId="0" borderId="3" xfId="0" applyFont="1" applyBorder="1" applyAlignment="1">
      <alignment vertical="top" wrapText="1"/>
    </xf>
    <xf numFmtId="0" fontId="25" fillId="0" borderId="3" xfId="0" applyFont="1" applyBorder="1" applyAlignment="1">
      <alignment vertical="top" wrapText="1"/>
    </xf>
    <xf numFmtId="3" fontId="24" fillId="0" borderId="3" xfId="0" applyNumberFormat="1" applyFont="1" applyBorder="1" applyAlignment="1">
      <alignment vertical="top" wrapText="1"/>
    </xf>
    <xf numFmtId="4" fontId="24" fillId="12" borderId="3" xfId="0" applyNumberFormat="1" applyFont="1" applyFill="1" applyBorder="1" applyAlignment="1" applyProtection="1">
      <alignment horizontal="center"/>
      <protection locked="0"/>
    </xf>
    <xf numFmtId="0" fontId="23" fillId="3" borderId="0" xfId="0" applyFont="1" applyFill="1" applyAlignment="1">
      <alignment vertical="center" wrapText="1"/>
    </xf>
    <xf numFmtId="3" fontId="26" fillId="0" borderId="0" xfId="0" applyNumberFormat="1" applyFont="1" applyAlignment="1">
      <alignment horizontal="center" vertical="center"/>
    </xf>
    <xf numFmtId="3" fontId="23" fillId="0" borderId="0" xfId="0" applyNumberFormat="1" applyFont="1" applyAlignment="1">
      <alignment horizontal="center" vertical="center"/>
    </xf>
    <xf numFmtId="3" fontId="25" fillId="0" borderId="3" xfId="0" applyNumberFormat="1" applyFont="1" applyBorder="1" applyAlignment="1">
      <alignment vertical="top" wrapText="1"/>
    </xf>
    <xf numFmtId="3" fontId="25" fillId="3" borderId="0" xfId="0" applyNumberFormat="1" applyFont="1" applyFill="1" applyAlignment="1">
      <alignment horizontal="center" vertical="center"/>
    </xf>
    <xf numFmtId="4" fontId="25" fillId="12" borderId="3" xfId="0" applyNumberFormat="1" applyFont="1" applyFill="1" applyBorder="1" applyAlignment="1" applyProtection="1">
      <alignment horizontal="center"/>
      <protection locked="0"/>
    </xf>
    <xf numFmtId="0" fontId="26" fillId="0" borderId="2" xfId="0" applyFont="1" applyBorder="1" applyAlignment="1">
      <alignment vertical="top" wrapText="1"/>
    </xf>
    <xf numFmtId="0" fontId="24" fillId="0" borderId="0" xfId="0" applyFont="1" applyAlignment="1">
      <alignment horizontal="center" vertical="center"/>
    </xf>
    <xf numFmtId="0" fontId="27" fillId="0" borderId="0" xfId="0" applyFont="1" applyAlignment="1">
      <alignment horizontal="center" vertical="center"/>
    </xf>
    <xf numFmtId="4" fontId="24" fillId="3" borderId="3" xfId="0" applyNumberFormat="1" applyFont="1" applyFill="1" applyBorder="1" applyAlignment="1" applyProtection="1">
      <alignment horizontal="center"/>
      <protection locked="0"/>
    </xf>
    <xf numFmtId="3" fontId="26" fillId="3" borderId="0" xfId="0" applyNumberFormat="1" applyFont="1" applyFill="1" applyAlignment="1">
      <alignment horizontal="center" vertical="center"/>
    </xf>
    <xf numFmtId="0" fontId="55" fillId="3" borderId="0" xfId="0" applyFont="1" applyFill="1" applyAlignment="1">
      <alignment vertical="center" wrapText="1"/>
    </xf>
    <xf numFmtId="0" fontId="25" fillId="0" borderId="0" xfId="0" applyFont="1" applyAlignment="1">
      <alignment vertical="top" wrapText="1"/>
    </xf>
    <xf numFmtId="4" fontId="24" fillId="14" borderId="3" xfId="0" applyNumberFormat="1" applyFont="1" applyFill="1" applyBorder="1" applyAlignment="1" applyProtection="1">
      <alignment horizontal="center"/>
      <protection locked="0"/>
    </xf>
    <xf numFmtId="0" fontId="24" fillId="0" borderId="0" xfId="0" applyFont="1" applyAlignment="1">
      <alignment vertical="top" wrapText="1"/>
    </xf>
    <xf numFmtId="4" fontId="57" fillId="0" borderId="0" xfId="0" applyNumberFormat="1" applyFont="1" applyAlignment="1">
      <alignment horizontal="center" vertical="center" wrapText="1"/>
    </xf>
    <xf numFmtId="4" fontId="58" fillId="0" borderId="0" xfId="0" applyNumberFormat="1" applyFont="1" applyAlignment="1">
      <alignment horizontal="center"/>
    </xf>
    <xf numFmtId="4" fontId="25" fillId="0" borderId="3" xfId="0" applyNumberFormat="1" applyFont="1" applyBorder="1"/>
    <xf numFmtId="4" fontId="24" fillId="0" borderId="3" xfId="0" applyNumberFormat="1" applyFont="1" applyBorder="1"/>
    <xf numFmtId="0" fontId="23" fillId="0" borderId="3" xfId="0" applyFont="1" applyBorder="1" applyAlignment="1">
      <alignment horizontal="center" vertical="center"/>
    </xf>
    <xf numFmtId="4" fontId="24" fillId="0" borderId="0" xfId="0" applyNumberFormat="1" applyFont="1" applyAlignment="1">
      <alignment horizontal="center" wrapText="1"/>
    </xf>
    <xf numFmtId="4" fontId="47" fillId="0" borderId="0" xfId="0" applyNumberFormat="1" applyFont="1" applyAlignment="1">
      <alignment horizontal="center" vertical="center" wrapText="1"/>
    </xf>
    <xf numFmtId="4" fontId="23" fillId="0" borderId="0" xfId="0" applyNumberFormat="1" applyFont="1" applyAlignment="1">
      <alignment horizontal="center" vertical="center" wrapText="1"/>
    </xf>
    <xf numFmtId="0" fontId="30" fillId="3" borderId="0" xfId="0" applyFont="1" applyFill="1" applyAlignment="1">
      <alignment vertical="top"/>
    </xf>
    <xf numFmtId="3" fontId="30" fillId="3" borderId="0" xfId="0" applyNumberFormat="1" applyFont="1" applyFill="1" applyAlignment="1" applyProtection="1">
      <alignment horizontal="center" vertical="center"/>
      <protection locked="0"/>
    </xf>
    <xf numFmtId="0" fontId="30" fillId="3" borderId="0" xfId="0" applyFont="1" applyFill="1" applyProtection="1">
      <protection locked="0"/>
    </xf>
    <xf numFmtId="0" fontId="30" fillId="3" borderId="0" xfId="0" applyFont="1" applyFill="1" applyAlignment="1" applyProtection="1">
      <alignment horizontal="center" vertical="center"/>
      <protection locked="0"/>
    </xf>
    <xf numFmtId="3" fontId="14" fillId="3" borderId="0" xfId="0" applyNumberFormat="1" applyFont="1" applyFill="1" applyProtection="1">
      <protection locked="0"/>
    </xf>
    <xf numFmtId="3" fontId="7" fillId="3" borderId="37" xfId="0" applyNumberFormat="1" applyFont="1" applyFill="1" applyBorder="1" applyAlignment="1">
      <alignment vertical="center"/>
    </xf>
    <xf numFmtId="3" fontId="7" fillId="3" borderId="43" xfId="0" applyNumberFormat="1" applyFont="1" applyFill="1" applyBorder="1" applyAlignment="1">
      <alignment vertical="center"/>
    </xf>
    <xf numFmtId="4" fontId="23" fillId="0" borderId="3" xfId="0" applyNumberFormat="1" applyFont="1" applyBorder="1" applyAlignment="1">
      <alignment horizontal="center" vertical="distributed"/>
    </xf>
    <xf numFmtId="0" fontId="14" fillId="0" borderId="3" xfId="1" applyFont="1" applyBorder="1" applyAlignment="1">
      <alignment horizontal="center" vertical="center"/>
    </xf>
    <xf numFmtId="4" fontId="25" fillId="0" borderId="3" xfId="1" applyNumberFormat="1" applyFont="1" applyBorder="1" applyAlignment="1">
      <alignment horizontal="center" vertical="center" wrapText="1"/>
    </xf>
    <xf numFmtId="0" fontId="49" fillId="0" borderId="3" xfId="0" applyFont="1" applyBorder="1" applyAlignment="1">
      <alignment horizontal="center" vertical="center" wrapText="1"/>
    </xf>
    <xf numFmtId="0" fontId="7" fillId="0" borderId="3" xfId="0" applyFont="1" applyBorder="1" applyAlignment="1">
      <alignment horizontal="left" vertical="top" wrapText="1"/>
    </xf>
    <xf numFmtId="4" fontId="23" fillId="0" borderId="0" xfId="0" applyNumberFormat="1" applyFont="1" applyAlignment="1">
      <alignment horizontal="center" vertical="top"/>
    </xf>
    <xf numFmtId="3" fontId="25" fillId="0" borderId="3" xfId="0" applyNumberFormat="1" applyFont="1" applyBorder="1" applyAlignment="1">
      <alignment horizontal="center" vertical="center"/>
    </xf>
    <xf numFmtId="4" fontId="23" fillId="0" borderId="0" xfId="0" applyNumberFormat="1" applyFont="1" applyAlignment="1" applyProtection="1">
      <alignment horizontal="center" vertical="top"/>
      <protection hidden="1"/>
    </xf>
    <xf numFmtId="0" fontId="23" fillId="0" borderId="3" xfId="4" applyFont="1" applyBorder="1" applyAlignment="1" applyProtection="1">
      <alignment horizontal="center" vertical="center" wrapText="1"/>
      <protection hidden="1"/>
    </xf>
    <xf numFmtId="0" fontId="24" fillId="0" borderId="3" xfId="0" applyFont="1" applyBorder="1" applyProtection="1">
      <protection hidden="1"/>
    </xf>
    <xf numFmtId="4" fontId="24" fillId="0" borderId="0" xfId="0" applyNumberFormat="1" applyFont="1" applyAlignment="1" applyProtection="1">
      <alignment vertical="top"/>
      <protection hidden="1"/>
    </xf>
    <xf numFmtId="14" fontId="24" fillId="0" borderId="3" xfId="0" applyNumberFormat="1" applyFont="1" applyBorder="1" applyProtection="1">
      <protection hidden="1"/>
    </xf>
    <xf numFmtId="4" fontId="25" fillId="0" borderId="0" xfId="0" applyNumberFormat="1" applyFont="1" applyAlignment="1">
      <alignment vertical="top"/>
    </xf>
    <xf numFmtId="0" fontId="25" fillId="0" borderId="3" xfId="0" applyFont="1" applyBorder="1"/>
    <xf numFmtId="3" fontId="25" fillId="0" borderId="3" xfId="0" applyNumberFormat="1" applyFont="1" applyBorder="1" applyAlignment="1">
      <alignment horizontal="right" vertical="top"/>
    </xf>
    <xf numFmtId="3" fontId="24" fillId="0" borderId="0" xfId="0" applyNumberFormat="1" applyFont="1" applyAlignment="1">
      <alignment vertical="top" wrapText="1"/>
    </xf>
    <xf numFmtId="4" fontId="24" fillId="0" borderId="3" xfId="0" applyNumberFormat="1" applyFont="1" applyBorder="1" applyAlignment="1">
      <alignment vertical="top" wrapText="1"/>
    </xf>
    <xf numFmtId="4" fontId="24" fillId="0" borderId="3" xfId="0" applyNumberFormat="1" applyFont="1" applyBorder="1" applyAlignment="1">
      <alignment horizontal="left" vertical="top" wrapText="1"/>
    </xf>
    <xf numFmtId="3" fontId="24" fillId="0" borderId="3" xfId="0" applyNumberFormat="1" applyFont="1" applyBorder="1" applyAlignment="1">
      <alignment horizontal="right" vertical="top"/>
    </xf>
    <xf numFmtId="3" fontId="13" fillId="3" borderId="4" xfId="0" applyNumberFormat="1" applyFont="1" applyFill="1" applyBorder="1" applyAlignment="1">
      <alignment vertical="center"/>
    </xf>
    <xf numFmtId="3" fontId="14" fillId="3" borderId="4" xfId="0" applyNumberFormat="1" applyFont="1" applyFill="1" applyBorder="1" applyAlignment="1">
      <alignment horizontal="center" vertical="center" wrapText="1"/>
    </xf>
    <xf numFmtId="3" fontId="13" fillId="3" borderId="4" xfId="0" applyNumberFormat="1" applyFont="1" applyFill="1" applyBorder="1" applyAlignment="1">
      <alignment horizontal="center" vertical="center" wrapText="1"/>
    </xf>
    <xf numFmtId="0" fontId="7" fillId="3" borderId="4" xfId="0" applyFont="1" applyFill="1" applyBorder="1" applyAlignment="1">
      <alignment vertical="top"/>
    </xf>
    <xf numFmtId="3" fontId="7" fillId="3" borderId="4" xfId="0" applyNumberFormat="1" applyFont="1" applyFill="1" applyBorder="1" applyAlignment="1">
      <alignment horizontal="center" vertical="top"/>
    </xf>
    <xf numFmtId="3" fontId="14" fillId="3" borderId="4" xfId="0" applyNumberFormat="1" applyFont="1" applyFill="1" applyBorder="1" applyAlignment="1" applyProtection="1">
      <alignment horizontal="center" vertical="center" wrapText="1"/>
      <protection locked="0"/>
    </xf>
    <xf numFmtId="0" fontId="7" fillId="3" borderId="4" xfId="0" applyFont="1" applyFill="1" applyBorder="1" applyAlignment="1" applyProtection="1">
      <alignment vertical="top"/>
      <protection locked="0"/>
    </xf>
    <xf numFmtId="3" fontId="13" fillId="3" borderId="0" xfId="0" applyNumberFormat="1" applyFont="1" applyFill="1" applyAlignment="1">
      <alignment vertical="center"/>
    </xf>
    <xf numFmtId="3" fontId="14" fillId="3" borderId="0" xfId="0" applyNumberFormat="1" applyFont="1" applyFill="1" applyAlignment="1">
      <alignment horizontal="center" vertical="center" wrapText="1"/>
    </xf>
    <xf numFmtId="3" fontId="7" fillId="3" borderId="0" xfId="0" applyNumberFormat="1" applyFont="1" applyFill="1" applyAlignment="1" applyProtection="1">
      <alignment horizontal="center" vertical="top"/>
      <protection locked="0"/>
    </xf>
    <xf numFmtId="3" fontId="13" fillId="3" borderId="0" xfId="0" applyNumberFormat="1" applyFont="1" applyFill="1" applyAlignment="1">
      <alignment horizontal="center" vertical="center" wrapText="1"/>
    </xf>
    <xf numFmtId="3" fontId="14" fillId="3" borderId="0" xfId="0" applyNumberFormat="1" applyFont="1" applyFill="1" applyAlignment="1" applyProtection="1">
      <alignment horizontal="center" vertical="center" wrapText="1"/>
      <protection locked="0"/>
    </xf>
    <xf numFmtId="0" fontId="7" fillId="3" borderId="0" xfId="0" applyFont="1" applyFill="1" applyAlignment="1" applyProtection="1">
      <alignment vertical="top"/>
      <protection locked="0"/>
    </xf>
    <xf numFmtId="3" fontId="14" fillId="3" borderId="43" xfId="0" applyNumberFormat="1" applyFont="1" applyFill="1" applyBorder="1" applyAlignment="1">
      <alignment vertical="center"/>
    </xf>
    <xf numFmtId="3" fontId="14" fillId="3" borderId="39" xfId="0" applyNumberFormat="1" applyFont="1" applyFill="1" applyBorder="1" applyAlignment="1">
      <alignment vertical="center"/>
    </xf>
    <xf numFmtId="3" fontId="30" fillId="0" borderId="0" xfId="0" applyNumberFormat="1" applyFont="1" applyAlignment="1">
      <alignment horizontal="right" vertical="top" wrapText="1"/>
    </xf>
    <xf numFmtId="3" fontId="30" fillId="0" borderId="0" xfId="0" applyNumberFormat="1" applyFont="1" applyAlignment="1">
      <alignment horizontal="left" vertical="top" wrapText="1"/>
    </xf>
    <xf numFmtId="0" fontId="30" fillId="0" borderId="0" xfId="0" applyFont="1" applyAlignment="1">
      <alignment vertical="top"/>
    </xf>
    <xf numFmtId="3" fontId="12" fillId="12" borderId="3" xfId="4" applyNumberFormat="1" applyFont="1" applyFill="1" applyBorder="1" applyAlignment="1">
      <alignment horizontal="center" vertical="top" wrapText="1"/>
    </xf>
    <xf numFmtId="0" fontId="24" fillId="0" borderId="3" xfId="0" applyFont="1" applyBorder="1" applyAlignment="1" applyProtection="1">
      <alignment vertical="top" wrapText="1"/>
      <protection hidden="1"/>
    </xf>
    <xf numFmtId="0" fontId="26" fillId="0" borderId="0" xfId="0" applyFont="1" applyAlignment="1">
      <alignment horizontal="center" vertical="distributed" wrapText="1"/>
    </xf>
    <xf numFmtId="3" fontId="7" fillId="14" borderId="33" xfId="0" applyNumberFormat="1" applyFont="1" applyFill="1" applyBorder="1" applyAlignment="1" applyProtection="1">
      <alignment horizontal="center" vertical="top"/>
      <protection locked="0"/>
    </xf>
    <xf numFmtId="4" fontId="54" fillId="0" borderId="3" xfId="0" applyNumberFormat="1" applyFont="1" applyBorder="1" applyAlignment="1">
      <alignment horizontal="center" vertical="center" wrapText="1"/>
    </xf>
    <xf numFmtId="4" fontId="23" fillId="0" borderId="3" xfId="0" applyNumberFormat="1" applyFont="1" applyBorder="1" applyAlignment="1">
      <alignment horizontal="center" vertical="center"/>
    </xf>
    <xf numFmtId="3" fontId="26" fillId="0" borderId="3" xfId="0" applyNumberFormat="1" applyFont="1" applyBorder="1" applyAlignment="1">
      <alignment horizontal="center" vertical="center"/>
    </xf>
    <xf numFmtId="3" fontId="23" fillId="0" borderId="3" xfId="0" applyNumberFormat="1" applyFont="1" applyBorder="1" applyAlignment="1">
      <alignment horizontal="center" vertical="center"/>
    </xf>
    <xf numFmtId="4" fontId="54" fillId="0" borderId="9" xfId="0" applyNumberFormat="1" applyFont="1" applyBorder="1" applyAlignment="1">
      <alignment horizontal="center" vertical="center" wrapText="1"/>
    </xf>
    <xf numFmtId="0" fontId="23" fillId="0" borderId="3" xfId="0" applyFont="1" applyBorder="1" applyAlignment="1">
      <alignment vertical="top" wrapText="1"/>
    </xf>
    <xf numFmtId="3" fontId="23" fillId="0" borderId="3" xfId="0" applyNumberFormat="1" applyFont="1" applyBorder="1" applyAlignment="1">
      <alignment vertical="top" wrapText="1"/>
    </xf>
    <xf numFmtId="3" fontId="26" fillId="0" borderId="3" xfId="0" applyNumberFormat="1" applyFont="1" applyBorder="1" applyAlignment="1">
      <alignment vertical="top" wrapText="1"/>
    </xf>
    <xf numFmtId="4" fontId="24" fillId="0" borderId="0" xfId="0" applyNumberFormat="1" applyFont="1" applyAlignment="1">
      <alignment horizontal="left" vertical="top" wrapText="1"/>
    </xf>
    <xf numFmtId="3" fontId="24" fillId="0" borderId="0" xfId="0" applyNumberFormat="1" applyFont="1" applyAlignment="1">
      <alignment horizontal="right" vertical="top"/>
    </xf>
    <xf numFmtId="14" fontId="26" fillId="12" borderId="41" xfId="0" applyNumberFormat="1" applyFont="1" applyFill="1" applyBorder="1" applyAlignment="1">
      <alignment horizontal="center" vertical="center"/>
    </xf>
    <xf numFmtId="1" fontId="26" fillId="12" borderId="41" xfId="0" applyNumberFormat="1" applyFont="1" applyFill="1" applyBorder="1" applyAlignment="1">
      <alignment horizontal="center" vertical="center"/>
    </xf>
    <xf numFmtId="0" fontId="7" fillId="0" borderId="3" xfId="0" quotePrefix="1" applyFont="1" applyBorder="1" applyAlignment="1">
      <alignment horizontal="center" vertical="center" wrapText="1"/>
    </xf>
    <xf numFmtId="0" fontId="12" fillId="0" borderId="3" xfId="0" applyFont="1" applyBorder="1" applyAlignment="1">
      <alignment horizontal="center" vertical="center" wrapText="1"/>
    </xf>
    <xf numFmtId="0" fontId="12" fillId="0" borderId="3" xfId="0" applyFont="1" applyBorder="1" applyAlignment="1">
      <alignment horizontal="center" vertical="center"/>
    </xf>
    <xf numFmtId="0" fontId="7" fillId="0" borderId="3" xfId="0" quotePrefix="1" applyFont="1" applyBorder="1" applyAlignment="1">
      <alignment horizontal="center" vertical="center"/>
    </xf>
    <xf numFmtId="0" fontId="7" fillId="3" borderId="3" xfId="0" quotePrefix="1" applyFont="1" applyFill="1" applyBorder="1" applyAlignment="1">
      <alignment horizontal="center" vertical="center"/>
    </xf>
    <xf numFmtId="0" fontId="7" fillId="0" borderId="0" xfId="0" applyFont="1" applyAlignment="1">
      <alignment horizontal="center" vertical="center"/>
    </xf>
    <xf numFmtId="49" fontId="44" fillId="14" borderId="39" xfId="5" applyNumberFormat="1" applyFont="1" applyFill="1" applyBorder="1" applyAlignment="1" applyProtection="1">
      <alignment horizontal="left" indent="1"/>
      <protection locked="0"/>
    </xf>
    <xf numFmtId="3" fontId="14" fillId="14" borderId="40" xfId="0" applyNumberFormat="1" applyFont="1" applyFill="1" applyBorder="1" applyAlignment="1" applyProtection="1">
      <alignment horizontal="center" vertical="center"/>
      <protection locked="0"/>
    </xf>
    <xf numFmtId="0" fontId="14" fillId="14" borderId="40" xfId="0" applyFont="1" applyFill="1" applyBorder="1" applyAlignment="1" applyProtection="1">
      <alignment horizontal="center" vertical="center"/>
      <protection locked="0"/>
    </xf>
    <xf numFmtId="3" fontId="14" fillId="14" borderId="39" xfId="0" applyNumberFormat="1" applyFont="1" applyFill="1" applyBorder="1" applyAlignment="1" applyProtection="1">
      <alignment horizontal="center" vertical="center"/>
      <protection locked="0"/>
    </xf>
    <xf numFmtId="0" fontId="14" fillId="14" borderId="39" xfId="0" applyFont="1" applyFill="1" applyBorder="1" applyAlignment="1" applyProtection="1">
      <alignment horizontal="center" vertical="center"/>
      <protection locked="0"/>
    </xf>
    <xf numFmtId="0" fontId="14" fillId="14" borderId="3" xfId="0" applyFont="1" applyFill="1" applyBorder="1" applyAlignment="1" applyProtection="1">
      <alignment vertical="top" wrapText="1"/>
      <protection locked="0"/>
    </xf>
    <xf numFmtId="3" fontId="14" fillId="14" borderId="3" xfId="0" applyNumberFormat="1" applyFont="1" applyFill="1" applyBorder="1" applyAlignment="1" applyProtection="1">
      <alignment vertical="top" wrapText="1"/>
      <protection locked="0"/>
    </xf>
    <xf numFmtId="0" fontId="12" fillId="14" borderId="3" xfId="0" applyFont="1" applyFill="1" applyBorder="1" applyAlignment="1" applyProtection="1">
      <alignment horizontal="center" vertical="center"/>
      <protection locked="0"/>
    </xf>
    <xf numFmtId="0" fontId="12" fillId="3" borderId="3" xfId="0" applyFont="1" applyFill="1" applyBorder="1" applyAlignment="1">
      <alignment vertical="top" wrapText="1"/>
    </xf>
    <xf numFmtId="0" fontId="7" fillId="0" borderId="0" xfId="0" applyFont="1" applyAlignment="1">
      <alignment horizontal="left" vertical="top" wrapText="1"/>
    </xf>
    <xf numFmtId="0" fontId="0" fillId="0" borderId="28" xfId="0" applyBorder="1" applyAlignment="1">
      <alignment horizontal="left" wrapText="1" indent="1"/>
    </xf>
    <xf numFmtId="0" fontId="60" fillId="0" borderId="28" xfId="0" applyFont="1" applyBorder="1" applyAlignment="1">
      <alignment horizontal="right"/>
    </xf>
    <xf numFmtId="4" fontId="0" fillId="0" borderId="0" xfId="0" applyNumberFormat="1"/>
    <xf numFmtId="4" fontId="61" fillId="0" borderId="0" xfId="0" applyNumberFormat="1" applyFont="1" applyAlignment="1">
      <alignment horizontal="center" vertical="center" wrapText="1"/>
    </xf>
    <xf numFmtId="0" fontId="63" fillId="0" borderId="3" xfId="0" applyFont="1" applyBorder="1" applyAlignment="1">
      <alignment horizontal="center"/>
    </xf>
    <xf numFmtId="4" fontId="64" fillId="0" borderId="3" xfId="0" applyNumberFormat="1" applyFont="1" applyBorder="1" applyAlignment="1">
      <alignment horizontal="center"/>
    </xf>
    <xf numFmtId="4" fontId="65" fillId="0" borderId="3" xfId="0" applyNumberFormat="1" applyFont="1" applyBorder="1" applyAlignment="1">
      <alignment horizontal="center"/>
    </xf>
    <xf numFmtId="4" fontId="66" fillId="0" borderId="3" xfId="0" applyNumberFormat="1" applyFont="1" applyBorder="1" applyAlignment="1">
      <alignment horizontal="center"/>
    </xf>
    <xf numFmtId="4" fontId="66" fillId="0" borderId="0" xfId="0" applyNumberFormat="1" applyFont="1" applyAlignment="1">
      <alignment horizontal="center"/>
    </xf>
    <xf numFmtId="4" fontId="62" fillId="0" borderId="2" xfId="0" applyNumberFormat="1" applyFont="1" applyBorder="1" applyAlignment="1">
      <alignment horizontal="center" vertical="distributed"/>
    </xf>
    <xf numFmtId="4" fontId="67" fillId="0" borderId="3" xfId="0" applyNumberFormat="1" applyFont="1" applyBorder="1" applyAlignment="1" applyProtection="1">
      <alignment horizontal="center" vertical="center" wrapText="1"/>
      <protection hidden="1"/>
    </xf>
    <xf numFmtId="4" fontId="66" fillId="0" borderId="3" xfId="0" applyNumberFormat="1" applyFont="1" applyBorder="1" applyAlignment="1" applyProtection="1">
      <alignment horizontal="left" vertical="top" wrapText="1"/>
      <protection hidden="1"/>
    </xf>
    <xf numFmtId="4" fontId="65" fillId="0" borderId="3" xfId="0" applyNumberFormat="1" applyFont="1" applyBorder="1" applyAlignment="1">
      <alignment horizontal="left" vertical="top" wrapText="1"/>
    </xf>
    <xf numFmtId="4" fontId="65" fillId="0" borderId="0" xfId="0" applyNumberFormat="1" applyFont="1" applyAlignment="1">
      <alignment horizontal="center"/>
    </xf>
    <xf numFmtId="0" fontId="63" fillId="0" borderId="8" xfId="0" applyFont="1" applyBorder="1" applyAlignment="1">
      <alignment horizontal="center"/>
    </xf>
    <xf numFmtId="4" fontId="62" fillId="0" borderId="0" xfId="0" applyNumberFormat="1" applyFont="1" applyAlignment="1">
      <alignment horizontal="center" vertical="center" wrapText="1"/>
    </xf>
    <xf numFmtId="167" fontId="14" fillId="11" borderId="3" xfId="0" applyNumberFormat="1" applyFont="1" applyFill="1" applyBorder="1" applyAlignment="1">
      <alignment horizontal="right" vertical="center"/>
    </xf>
    <xf numFmtId="1" fontId="7" fillId="10" borderId="3" xfId="0" applyNumberFormat="1" applyFont="1" applyFill="1" applyBorder="1" applyAlignment="1" applyProtection="1">
      <alignment horizontal="center" vertical="center" wrapText="1"/>
      <protection locked="0"/>
    </xf>
    <xf numFmtId="0" fontId="60" fillId="9" borderId="28" xfId="0" applyFont="1" applyFill="1" applyBorder="1" applyAlignment="1">
      <alignment horizontal="center" vertical="center" wrapText="1"/>
    </xf>
    <xf numFmtId="0" fontId="0" fillId="0" borderId="0" xfId="0" applyAlignment="1">
      <alignment horizontal="center" vertical="center"/>
    </xf>
    <xf numFmtId="0" fontId="11" fillId="8" borderId="20" xfId="0" applyFont="1" applyFill="1" applyBorder="1" applyAlignment="1">
      <alignment horizontal="center" vertical="center" wrapText="1"/>
    </xf>
    <xf numFmtId="0" fontId="11" fillId="8" borderId="22" xfId="0" applyFont="1" applyFill="1" applyBorder="1" applyAlignment="1">
      <alignment horizontal="center" vertical="center" wrapText="1"/>
    </xf>
    <xf numFmtId="0" fontId="11" fillId="8" borderId="24" xfId="0" applyFont="1" applyFill="1" applyBorder="1" applyAlignment="1">
      <alignment horizontal="center" vertical="center" wrapText="1"/>
    </xf>
    <xf numFmtId="0" fontId="11" fillId="8" borderId="10" xfId="0" applyFont="1" applyFill="1" applyBorder="1" applyAlignment="1">
      <alignment horizontal="center" vertical="center" wrapText="1"/>
    </xf>
    <xf numFmtId="4" fontId="10" fillId="8" borderId="26" xfId="0" applyNumberFormat="1" applyFont="1" applyFill="1"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10" fontId="9" fillId="0" borderId="3" xfId="0" applyNumberFormat="1" applyFont="1" applyBorder="1" applyAlignment="1">
      <alignment horizontal="center" vertical="center" wrapText="1"/>
    </xf>
    <xf numFmtId="10" fontId="9" fillId="7" borderId="3" xfId="0" applyNumberFormat="1" applyFont="1" applyFill="1" applyBorder="1" applyAlignment="1">
      <alignment horizontal="center" vertical="center" wrapText="1"/>
    </xf>
    <xf numFmtId="10" fontId="9" fillId="8" borderId="27" xfId="0" applyNumberFormat="1" applyFont="1" applyFill="1" applyBorder="1" applyAlignment="1">
      <alignment horizontal="center" vertical="center" wrapText="1"/>
    </xf>
    <xf numFmtId="0" fontId="7" fillId="3" borderId="3" xfId="0" applyFont="1" applyFill="1" applyBorder="1" applyAlignment="1">
      <alignment vertical="center" wrapText="1"/>
    </xf>
    <xf numFmtId="4" fontId="7" fillId="3" borderId="3" xfId="6" applyNumberFormat="1" applyFont="1" applyFill="1" applyBorder="1" applyAlignment="1" applyProtection="1">
      <alignment vertical="center"/>
    </xf>
    <xf numFmtId="4" fontId="7" fillId="3" borderId="3" xfId="0" applyNumberFormat="1" applyFont="1" applyFill="1" applyBorder="1" applyAlignment="1">
      <alignment vertical="center"/>
    </xf>
    <xf numFmtId="0" fontId="7" fillId="0" borderId="3" xfId="0" applyFont="1" applyBorder="1" applyAlignment="1">
      <alignment vertical="center" wrapText="1"/>
    </xf>
    <xf numFmtId="4" fontId="7" fillId="0" borderId="3" xfId="0" applyNumberFormat="1" applyFont="1" applyBorder="1" applyAlignment="1">
      <alignment vertical="center"/>
    </xf>
    <xf numFmtId="4" fontId="12" fillId="0" borderId="3" xfId="0" applyNumberFormat="1" applyFont="1" applyBorder="1" applyAlignment="1">
      <alignment vertical="center"/>
    </xf>
    <xf numFmtId="0" fontId="7" fillId="0" borderId="3" xfId="0" applyFont="1" applyBorder="1" applyAlignment="1">
      <alignment horizontal="left" vertical="center" wrapText="1"/>
    </xf>
    <xf numFmtId="0" fontId="12" fillId="0" borderId="0" xfId="0" applyFont="1" applyAlignment="1">
      <alignment horizontal="center" vertical="center"/>
    </xf>
    <xf numFmtId="0" fontId="7" fillId="0" borderId="0" xfId="0" applyFont="1" applyAlignment="1">
      <alignment vertical="center"/>
    </xf>
    <xf numFmtId="0" fontId="7" fillId="0" borderId="3" xfId="0" applyFont="1" applyBorder="1" applyAlignment="1">
      <alignment horizontal="center" vertical="center"/>
    </xf>
    <xf numFmtId="0" fontId="7" fillId="0" borderId="3" xfId="0" applyFont="1" applyBorder="1" applyAlignment="1">
      <alignment vertical="center"/>
    </xf>
    <xf numFmtId="0" fontId="7" fillId="3" borderId="0" xfId="0" applyFont="1" applyFill="1" applyAlignment="1">
      <alignment vertical="center"/>
    </xf>
    <xf numFmtId="4" fontId="7" fillId="10" borderId="3" xfId="0" applyNumberFormat="1" applyFont="1" applyFill="1" applyBorder="1" applyAlignment="1" applyProtection="1">
      <alignment vertical="center"/>
      <protection locked="0"/>
    </xf>
    <xf numFmtId="4" fontId="12" fillId="0" borderId="0" xfId="0" applyNumberFormat="1" applyFont="1" applyAlignment="1">
      <alignment vertical="center"/>
    </xf>
    <xf numFmtId="4" fontId="7" fillId="3" borderId="0" xfId="6" applyNumberFormat="1" applyFont="1" applyFill="1" applyBorder="1" applyAlignment="1">
      <alignment vertical="center"/>
    </xf>
    <xf numFmtId="4" fontId="7" fillId="3" borderId="3" xfId="6" applyNumberFormat="1" applyFont="1" applyFill="1" applyBorder="1" applyAlignment="1">
      <alignment vertical="center"/>
    </xf>
    <xf numFmtId="4" fontId="7" fillId="0" borderId="0" xfId="0" applyNumberFormat="1" applyFont="1" applyAlignment="1">
      <alignment vertical="center"/>
    </xf>
    <xf numFmtId="49" fontId="7" fillId="3" borderId="3" xfId="1" applyNumberFormat="1" applyFont="1" applyFill="1" applyBorder="1" applyAlignment="1">
      <alignment horizontal="center" vertical="center"/>
    </xf>
    <xf numFmtId="4" fontId="7" fillId="3" borderId="3" xfId="1" applyNumberFormat="1" applyFont="1" applyFill="1" applyBorder="1" applyAlignment="1">
      <alignment horizontal="right" vertical="center"/>
    </xf>
    <xf numFmtId="4" fontId="7" fillId="3" borderId="3" xfId="1" applyNumberFormat="1" applyFont="1" applyFill="1" applyBorder="1" applyAlignment="1" applyProtection="1">
      <alignment horizontal="right" vertical="center"/>
      <protection locked="0"/>
    </xf>
    <xf numFmtId="0" fontId="13" fillId="0" borderId="0" xfId="1" applyFont="1" applyAlignment="1">
      <alignment horizontal="center" vertical="center"/>
    </xf>
    <xf numFmtId="0" fontId="14" fillId="0" borderId="0" xfId="1" applyFont="1" applyAlignment="1">
      <alignment vertical="center"/>
    </xf>
    <xf numFmtId="0" fontId="23" fillId="0" borderId="0" xfId="1" applyFont="1" applyAlignment="1">
      <alignment vertical="center"/>
    </xf>
    <xf numFmtId="0" fontId="14" fillId="0" borderId="0" xfId="1" applyFont="1" applyAlignment="1">
      <alignment vertical="center" wrapText="1"/>
    </xf>
    <xf numFmtId="0" fontId="13" fillId="0" borderId="0" xfId="1" applyFont="1" applyAlignment="1">
      <alignment horizontal="left" vertical="center" wrapText="1"/>
    </xf>
    <xf numFmtId="0" fontId="13" fillId="0" borderId="0" xfId="1" applyFont="1" applyAlignment="1">
      <alignment horizontal="right" vertical="center"/>
    </xf>
    <xf numFmtId="0" fontId="14" fillId="0" borderId="3" xfId="1" applyFont="1" applyBorder="1" applyAlignment="1">
      <alignment vertical="center"/>
    </xf>
    <xf numFmtId="0" fontId="23" fillId="0" borderId="3" xfId="1" applyFont="1" applyBorder="1" applyAlignment="1">
      <alignment vertical="center"/>
    </xf>
    <xf numFmtId="49" fontId="12" fillId="0" borderId="3" xfId="1" applyNumberFormat="1" applyFont="1" applyBorder="1" applyAlignment="1">
      <alignment horizontal="center" vertical="center"/>
    </xf>
    <xf numFmtId="0" fontId="23" fillId="0" borderId="3" xfId="1" applyFont="1" applyBorder="1" applyAlignment="1">
      <alignment horizontal="center" vertical="center"/>
    </xf>
    <xf numFmtId="0" fontId="7" fillId="3" borderId="3" xfId="1" applyFont="1" applyFill="1" applyBorder="1" applyAlignment="1">
      <alignment vertical="center" wrapText="1"/>
    </xf>
    <xf numFmtId="9" fontId="13" fillId="0" borderId="0" xfId="5" applyFont="1" applyFill="1" applyBorder="1" applyAlignment="1" applyProtection="1">
      <alignment vertical="center" wrapText="1"/>
    </xf>
    <xf numFmtId="49" fontId="7" fillId="8" borderId="3" xfId="1" applyNumberFormat="1" applyFont="1" applyFill="1" applyBorder="1" applyAlignment="1">
      <alignment horizontal="center" vertical="center"/>
    </xf>
    <xf numFmtId="0" fontId="12" fillId="8" borderId="3" xfId="1" applyFont="1" applyFill="1" applyBorder="1" applyAlignment="1">
      <alignment horizontal="right" vertical="center" wrapText="1"/>
    </xf>
    <xf numFmtId="4" fontId="12" fillId="8" borderId="3" xfId="1" applyNumberFormat="1" applyFont="1" applyFill="1" applyBorder="1" applyAlignment="1">
      <alignment horizontal="right" vertical="center"/>
    </xf>
    <xf numFmtId="0" fontId="13" fillId="0" borderId="3" xfId="1" applyFont="1" applyBorder="1" applyAlignment="1">
      <alignment horizontal="center" vertical="center"/>
    </xf>
    <xf numFmtId="0" fontId="26" fillId="0" borderId="3" xfId="1" applyFont="1" applyBorder="1" applyAlignment="1">
      <alignment horizontal="center" vertical="center"/>
    </xf>
    <xf numFmtId="0" fontId="13" fillId="0" borderId="0" xfId="1" applyFont="1" applyAlignment="1">
      <alignment vertical="center" wrapText="1"/>
    </xf>
    <xf numFmtId="0" fontId="13" fillId="0" borderId="0" xfId="1" applyFont="1" applyAlignment="1">
      <alignment vertical="center"/>
    </xf>
    <xf numFmtId="49" fontId="7" fillId="0" borderId="3" xfId="1" applyNumberFormat="1" applyFont="1" applyBorder="1" applyAlignment="1">
      <alignment horizontal="center" vertical="center"/>
    </xf>
    <xf numFmtId="2" fontId="7" fillId="0" borderId="3" xfId="1" applyNumberFormat="1" applyFont="1" applyBorder="1" applyAlignment="1">
      <alignment horizontal="center" vertical="center"/>
    </xf>
    <xf numFmtId="4" fontId="14" fillId="0" borderId="0" xfId="1" applyNumberFormat="1" applyFont="1" applyAlignment="1">
      <alignment vertical="center"/>
    </xf>
    <xf numFmtId="0" fontId="7" fillId="0" borderId="3" xfId="1" applyFont="1" applyBorder="1" applyAlignment="1">
      <alignment horizontal="center" vertical="center"/>
    </xf>
    <xf numFmtId="0" fontId="24" fillId="0" borderId="3" xfId="1" applyFont="1" applyBorder="1" applyAlignment="1">
      <alignment horizontal="center" vertical="center"/>
    </xf>
    <xf numFmtId="0" fontId="7" fillId="8" borderId="3" xfId="1" applyFont="1" applyFill="1" applyBorder="1" applyAlignment="1">
      <alignment horizontal="center" vertical="center"/>
    </xf>
    <xf numFmtId="49" fontId="12" fillId="3" borderId="3" xfId="1" applyNumberFormat="1" applyFont="1" applyFill="1" applyBorder="1" applyAlignment="1">
      <alignment horizontal="center" vertical="center"/>
    </xf>
    <xf numFmtId="0" fontId="14" fillId="3" borderId="3" xfId="1" applyFont="1" applyFill="1" applyBorder="1" applyAlignment="1">
      <alignment horizontal="center" vertical="center"/>
    </xf>
    <xf numFmtId="0" fontId="23" fillId="3" borderId="3" xfId="1" applyFont="1" applyFill="1" applyBorder="1" applyAlignment="1">
      <alignment horizontal="center" vertical="center"/>
    </xf>
    <xf numFmtId="0" fontId="14" fillId="3" borderId="0" xfId="1" applyFont="1" applyFill="1" applyAlignment="1">
      <alignment vertical="center"/>
    </xf>
    <xf numFmtId="0" fontId="39" fillId="0" borderId="0" xfId="1" applyFont="1" applyAlignment="1">
      <alignment vertical="center" wrapText="1"/>
    </xf>
    <xf numFmtId="0" fontId="14" fillId="0" borderId="3" xfId="1" applyFont="1" applyBorder="1" applyAlignment="1" applyProtection="1">
      <alignment horizontal="center" vertical="center"/>
      <protection hidden="1"/>
    </xf>
    <xf numFmtId="0" fontId="7" fillId="0" borderId="3" xfId="1" applyFont="1" applyBorder="1" applyAlignment="1" applyProtection="1">
      <alignment horizontal="center" vertical="center"/>
      <protection hidden="1"/>
    </xf>
    <xf numFmtId="0" fontId="24" fillId="0" borderId="3" xfId="1" applyFont="1" applyBorder="1" applyAlignment="1" applyProtection="1">
      <alignment horizontal="center" vertical="center"/>
      <protection hidden="1"/>
    </xf>
    <xf numFmtId="0" fontId="14" fillId="0" borderId="0" xfId="1" applyFont="1" applyAlignment="1" applyProtection="1">
      <alignment vertical="center" wrapText="1"/>
      <protection hidden="1"/>
    </xf>
    <xf numFmtId="0" fontId="13" fillId="0" borderId="3" xfId="1" applyFont="1" applyBorder="1" applyAlignment="1" applyProtection="1">
      <alignment horizontal="center" vertical="center"/>
      <protection hidden="1"/>
    </xf>
    <xf numFmtId="0" fontId="12" fillId="0" borderId="3" xfId="1" applyFont="1" applyBorder="1" applyAlignment="1" applyProtection="1">
      <alignment horizontal="center" vertical="center"/>
      <protection hidden="1"/>
    </xf>
    <xf numFmtId="0" fontId="25" fillId="0" borderId="3" xfId="1" applyFont="1" applyBorder="1" applyAlignment="1" applyProtection="1">
      <alignment horizontal="center" vertical="center"/>
      <protection hidden="1"/>
    </xf>
    <xf numFmtId="0" fontId="13" fillId="0" borderId="0" xfId="1" applyFont="1" applyAlignment="1" applyProtection="1">
      <alignment vertical="center" wrapText="1"/>
      <protection hidden="1"/>
    </xf>
    <xf numFmtId="0" fontId="12" fillId="3" borderId="3" xfId="1" applyFont="1" applyFill="1" applyBorder="1" applyAlignment="1">
      <alignment horizontal="right" vertical="center" wrapText="1"/>
    </xf>
    <xf numFmtId="4" fontId="12" fillId="3" borderId="3" xfId="1" applyNumberFormat="1" applyFont="1" applyFill="1" applyBorder="1" applyAlignment="1">
      <alignment horizontal="right" vertical="center"/>
    </xf>
    <xf numFmtId="49" fontId="7" fillId="5" borderId="3" xfId="1" applyNumberFormat="1" applyFont="1" applyFill="1" applyBorder="1" applyAlignment="1">
      <alignment horizontal="center" vertical="center"/>
    </xf>
    <xf numFmtId="0" fontId="12" fillId="5" borderId="3" xfId="1" applyFont="1" applyFill="1" applyBorder="1" applyAlignment="1">
      <alignment horizontal="right" vertical="center" wrapText="1"/>
    </xf>
    <xf numFmtId="4" fontId="12" fillId="5" borderId="3" xfId="1" applyNumberFormat="1" applyFont="1" applyFill="1" applyBorder="1" applyAlignment="1">
      <alignment horizontal="right" vertical="center"/>
    </xf>
    <xf numFmtId="4" fontId="13" fillId="0" borderId="0" xfId="1" applyNumberFormat="1" applyFont="1" applyAlignment="1" applyProtection="1">
      <alignment vertical="center" wrapText="1"/>
      <protection hidden="1"/>
    </xf>
    <xf numFmtId="4" fontId="13" fillId="0" borderId="0" xfId="1" applyNumberFormat="1" applyFont="1" applyAlignment="1" applyProtection="1">
      <alignment vertical="center"/>
      <protection hidden="1"/>
    </xf>
    <xf numFmtId="4" fontId="14" fillId="0" borderId="0" xfId="1" applyNumberFormat="1" applyFont="1" applyAlignment="1">
      <alignment horizontal="right" vertical="center"/>
    </xf>
    <xf numFmtId="0" fontId="14" fillId="0" borderId="0" xfId="1" applyFont="1" applyAlignment="1" applyProtection="1">
      <alignment vertical="center"/>
      <protection hidden="1"/>
    </xf>
    <xf numFmtId="0" fontId="7" fillId="0" borderId="0" xfId="1" applyFont="1" applyAlignment="1" applyProtection="1">
      <alignment vertical="center"/>
      <protection hidden="1"/>
    </xf>
    <xf numFmtId="0" fontId="24" fillId="0" borderId="0" xfId="1" applyFont="1" applyAlignment="1" applyProtection="1">
      <alignment vertical="center"/>
      <protection hidden="1"/>
    </xf>
    <xf numFmtId="49" fontId="14" fillId="0" borderId="0" xfId="1" applyNumberFormat="1" applyFont="1" applyAlignment="1">
      <alignment horizontal="center" vertical="center"/>
    </xf>
    <xf numFmtId="4" fontId="18" fillId="0" borderId="0" xfId="1" applyNumberFormat="1" applyFont="1" applyAlignment="1">
      <alignment horizontal="right" vertical="center"/>
    </xf>
    <xf numFmtId="0" fontId="18" fillId="0" borderId="0" xfId="1" applyFont="1" applyAlignment="1" applyProtection="1">
      <alignment vertical="center"/>
      <protection hidden="1"/>
    </xf>
    <xf numFmtId="0" fontId="27" fillId="0" borderId="0" xfId="1" applyFont="1" applyAlignment="1" applyProtection="1">
      <alignment vertical="center"/>
      <protection hidden="1"/>
    </xf>
    <xf numFmtId="0" fontId="18" fillId="0" borderId="0" xfId="1" applyFont="1" applyAlignment="1" applyProtection="1">
      <alignment vertical="center" wrapText="1"/>
      <protection hidden="1"/>
    </xf>
    <xf numFmtId="0" fontId="18" fillId="0" borderId="0" xfId="1" applyFont="1" applyAlignment="1">
      <alignment vertical="center"/>
    </xf>
    <xf numFmtId="4" fontId="30" fillId="0" borderId="0" xfId="1" applyNumberFormat="1" applyFont="1" applyAlignment="1">
      <alignment horizontal="right" vertical="center"/>
    </xf>
    <xf numFmtId="9" fontId="17" fillId="0" borderId="6" xfId="5" applyFont="1" applyBorder="1" applyAlignment="1" applyProtection="1">
      <alignment vertical="center"/>
    </xf>
    <xf numFmtId="9" fontId="17" fillId="0" borderId="0" xfId="5" applyFont="1" applyBorder="1" applyAlignment="1" applyProtection="1">
      <alignment vertical="center"/>
    </xf>
    <xf numFmtId="9" fontId="40" fillId="0" borderId="0" xfId="5" applyFont="1" applyBorder="1" applyAlignment="1" applyProtection="1">
      <alignment vertical="center"/>
    </xf>
    <xf numFmtId="4" fontId="18" fillId="0" borderId="0" xfId="1" applyNumberFormat="1" applyFont="1" applyAlignment="1" applyProtection="1">
      <alignment vertical="center"/>
      <protection hidden="1"/>
    </xf>
    <xf numFmtId="4" fontId="18" fillId="0" borderId="0" xfId="1" applyNumberFormat="1" applyFont="1" applyAlignment="1" applyProtection="1">
      <alignment horizontal="right" vertical="center" wrapText="1"/>
      <protection hidden="1"/>
    </xf>
    <xf numFmtId="4" fontId="40" fillId="0" borderId="0" xfId="1" applyNumberFormat="1" applyFont="1" applyAlignment="1">
      <alignment horizontal="right" vertical="center"/>
    </xf>
    <xf numFmtId="0" fontId="7" fillId="0" borderId="0" xfId="1" applyFont="1" applyAlignment="1">
      <alignment horizontal="right" vertical="center"/>
    </xf>
    <xf numFmtId="0" fontId="27" fillId="0" borderId="0" xfId="1" applyFont="1" applyAlignment="1">
      <alignment vertical="center"/>
    </xf>
    <xf numFmtId="0" fontId="18" fillId="0" borderId="0" xfId="1" applyFont="1" applyAlignment="1">
      <alignment vertical="center" wrapText="1"/>
    </xf>
    <xf numFmtId="9" fontId="7" fillId="0" borderId="0" xfId="1" applyNumberFormat="1" applyFont="1" applyAlignment="1">
      <alignment vertical="center"/>
    </xf>
    <xf numFmtId="9" fontId="24" fillId="0" borderId="0" xfId="1" applyNumberFormat="1" applyFont="1" applyAlignment="1">
      <alignment vertical="center"/>
    </xf>
    <xf numFmtId="0" fontId="68" fillId="0" borderId="3" xfId="1" applyFont="1" applyBorder="1" applyAlignment="1">
      <alignment horizontal="center" vertical="center" wrapText="1"/>
    </xf>
    <xf numFmtId="0" fontId="68" fillId="0" borderId="3" xfId="1" applyFont="1" applyBorder="1" applyAlignment="1" applyProtection="1">
      <alignment horizontal="center" vertical="center" wrapText="1"/>
      <protection locked="0"/>
    </xf>
    <xf numFmtId="0" fontId="69" fillId="0" borderId="3" xfId="1" applyFont="1" applyBorder="1" applyAlignment="1">
      <alignment horizontal="center" vertical="center" wrapText="1"/>
    </xf>
    <xf numFmtId="4" fontId="68" fillId="0" borderId="3" xfId="1" applyNumberFormat="1" applyFont="1" applyBorder="1" applyAlignment="1">
      <alignment horizontal="center" vertical="center"/>
    </xf>
    <xf numFmtId="4" fontId="69" fillId="0" borderId="3" xfId="1" applyNumberFormat="1" applyFont="1" applyBorder="1" applyAlignment="1">
      <alignment horizontal="center" vertical="center"/>
    </xf>
    <xf numFmtId="49" fontId="69" fillId="0" borderId="3" xfId="1" applyNumberFormat="1" applyFont="1" applyBorder="1" applyAlignment="1">
      <alignment horizontal="center" vertical="center"/>
    </xf>
    <xf numFmtId="4" fontId="69" fillId="4" borderId="3" xfId="1" applyNumberFormat="1" applyFont="1" applyFill="1" applyBorder="1" applyAlignment="1" applyProtection="1">
      <alignment horizontal="center" vertical="center"/>
      <protection locked="0"/>
    </xf>
    <xf numFmtId="0" fontId="68" fillId="0" borderId="3" xfId="1" applyFont="1" applyBorder="1" applyAlignment="1">
      <alignment horizontal="left" vertical="center" wrapText="1"/>
    </xf>
    <xf numFmtId="0" fontId="69" fillId="0" borderId="3" xfId="1" applyFont="1" applyBorder="1" applyAlignment="1">
      <alignment horizontal="left" vertical="center" wrapText="1"/>
    </xf>
    <xf numFmtId="3" fontId="12" fillId="0" borderId="3" xfId="0" applyNumberFormat="1" applyFont="1" applyBorder="1" applyAlignment="1">
      <alignment horizontal="left" vertical="center"/>
    </xf>
    <xf numFmtId="3" fontId="7" fillId="0" borderId="3" xfId="0" applyNumberFormat="1" applyFont="1" applyBorder="1" applyAlignment="1">
      <alignment horizontal="left" vertical="center"/>
    </xf>
    <xf numFmtId="3" fontId="7" fillId="0" borderId="3" xfId="0" applyNumberFormat="1" applyFont="1" applyBorder="1" applyAlignment="1">
      <alignment horizontal="left" vertical="center" wrapText="1"/>
    </xf>
    <xf numFmtId="4" fontId="13" fillId="0" borderId="3" xfId="0" applyNumberFormat="1" applyFont="1" applyBorder="1" applyAlignment="1">
      <alignment horizontal="right" vertical="center"/>
    </xf>
    <xf numFmtId="4" fontId="7" fillId="2" borderId="3" xfId="0" applyNumberFormat="1" applyFont="1" applyFill="1" applyBorder="1" applyAlignment="1" applyProtection="1">
      <alignment horizontal="right" vertical="center"/>
      <protection locked="0"/>
    </xf>
    <xf numFmtId="4" fontId="7" fillId="12" borderId="3" xfId="0" applyNumberFormat="1" applyFont="1" applyFill="1" applyBorder="1" applyAlignment="1" applyProtection="1">
      <alignment horizontal="right" vertical="center"/>
      <protection locked="0"/>
    </xf>
    <xf numFmtId="3" fontId="12" fillId="0" borderId="3" xfId="0" applyNumberFormat="1" applyFont="1" applyBorder="1" applyAlignment="1">
      <alignment horizontal="right" vertical="center"/>
    </xf>
    <xf numFmtId="4" fontId="12" fillId="0" borderId="3" xfId="0" applyNumberFormat="1" applyFont="1" applyBorder="1" applyAlignment="1">
      <alignment horizontal="right" vertical="center"/>
    </xf>
    <xf numFmtId="3" fontId="12" fillId="0" borderId="3" xfId="0" applyNumberFormat="1" applyFont="1" applyBorder="1" applyAlignment="1">
      <alignment horizontal="right" vertical="center" wrapText="1"/>
    </xf>
    <xf numFmtId="3" fontId="7" fillId="0" borderId="3" xfId="0" applyNumberFormat="1" applyFont="1" applyBorder="1" applyAlignment="1">
      <alignment vertical="center" wrapText="1"/>
    </xf>
    <xf numFmtId="49" fontId="13" fillId="0" borderId="3" xfId="0" applyNumberFormat="1" applyFont="1" applyBorder="1" applyAlignment="1">
      <alignment horizontal="left" vertical="center"/>
    </xf>
    <xf numFmtId="0" fontId="13" fillId="0" borderId="3" xfId="0" applyFont="1" applyBorder="1" applyAlignment="1">
      <alignment horizontal="right" vertical="center" wrapText="1"/>
    </xf>
    <xf numFmtId="4" fontId="41" fillId="0" borderId="0" xfId="0" applyNumberFormat="1" applyFont="1" applyAlignment="1">
      <alignment horizontal="center" vertical="center"/>
    </xf>
    <xf numFmtId="9" fontId="41" fillId="0" borderId="0" xfId="5" applyFont="1" applyFill="1" applyBorder="1" applyAlignment="1" applyProtection="1">
      <alignment horizontal="center" vertical="center"/>
    </xf>
    <xf numFmtId="0" fontId="7" fillId="0" borderId="0" xfId="0" applyFont="1" applyAlignment="1">
      <alignment horizontal="right" vertical="center"/>
    </xf>
    <xf numFmtId="0" fontId="19" fillId="0" borderId="3" xfId="0" applyFont="1" applyBorder="1" applyAlignment="1">
      <alignment horizontal="left" vertical="center"/>
    </xf>
    <xf numFmtId="4" fontId="42" fillId="0" borderId="3" xfId="0" applyNumberFormat="1" applyFont="1" applyBorder="1" applyAlignment="1">
      <alignment horizontal="center" vertical="center"/>
    </xf>
    <xf numFmtId="4" fontId="43" fillId="0" borderId="3" xfId="0" applyNumberFormat="1" applyFont="1" applyBorder="1" applyAlignment="1">
      <alignment horizontal="center" vertical="center"/>
    </xf>
    <xf numFmtId="4" fontId="7" fillId="0" borderId="3" xfId="0" applyNumberFormat="1" applyFont="1" applyBorder="1" applyAlignment="1">
      <alignment horizontal="center" vertical="center"/>
    </xf>
    <xf numFmtId="0" fontId="7" fillId="0" borderId="3" xfId="0" applyFont="1" applyBorder="1" applyAlignment="1">
      <alignment horizontal="left" vertical="center"/>
    </xf>
    <xf numFmtId="0" fontId="13" fillId="0" borderId="3" xfId="0" applyFont="1" applyBorder="1" applyAlignment="1">
      <alignment vertical="center" wrapText="1"/>
    </xf>
    <xf numFmtId="4" fontId="7" fillId="3" borderId="3" xfId="0" applyNumberFormat="1" applyFont="1" applyFill="1" applyBorder="1" applyAlignment="1">
      <alignment horizontal="center" vertical="center"/>
    </xf>
    <xf numFmtId="0" fontId="24" fillId="0" borderId="0" xfId="0" applyFont="1" applyAlignment="1">
      <alignment vertical="center"/>
    </xf>
    <xf numFmtId="4" fontId="24" fillId="0" borderId="0" xfId="0" applyNumberFormat="1" applyFont="1" applyAlignment="1">
      <alignment horizontal="center" vertical="center"/>
    </xf>
    <xf numFmtId="4" fontId="24" fillId="0" borderId="0" xfId="0" applyNumberFormat="1" applyFont="1" applyAlignment="1">
      <alignment vertical="center"/>
    </xf>
    <xf numFmtId="0" fontId="26" fillId="0" borderId="3" xfId="0" applyFont="1" applyBorder="1" applyAlignment="1">
      <alignment horizontal="left" vertical="center" wrapText="1"/>
    </xf>
    <xf numFmtId="0" fontId="62" fillId="0" borderId="3" xfId="0" applyFont="1" applyBorder="1" applyAlignment="1">
      <alignment horizontal="left" vertical="center"/>
    </xf>
    <xf numFmtId="0" fontId="48" fillId="0" borderId="3" xfId="0" applyFont="1" applyBorder="1" applyAlignment="1">
      <alignment horizontal="center" vertical="center"/>
    </xf>
    <xf numFmtId="0" fontId="24" fillId="0" borderId="3" xfId="0" applyFont="1" applyBorder="1" applyAlignment="1">
      <alignment vertical="center" wrapText="1"/>
    </xf>
    <xf numFmtId="0" fontId="63" fillId="0" borderId="3" xfId="0" applyFont="1" applyBorder="1" applyAlignment="1">
      <alignment horizontal="center" vertical="center"/>
    </xf>
    <xf numFmtId="0" fontId="25" fillId="0" borderId="3" xfId="0" applyFont="1" applyBorder="1" applyAlignment="1">
      <alignment vertical="center" wrapText="1"/>
    </xf>
    <xf numFmtId="4" fontId="64" fillId="0" borderId="3" xfId="0" applyNumberFormat="1" applyFont="1" applyBorder="1" applyAlignment="1">
      <alignment horizontal="center" vertical="center"/>
    </xf>
    <xf numFmtId="4" fontId="49" fillId="0" borderId="3" xfId="0" applyNumberFormat="1" applyFont="1" applyBorder="1" applyAlignment="1">
      <alignment horizontal="center" vertical="center"/>
    </xf>
    <xf numFmtId="3" fontId="24" fillId="0" borderId="3" xfId="0" applyNumberFormat="1" applyFont="1" applyBorder="1" applyAlignment="1">
      <alignment vertical="center" wrapText="1"/>
    </xf>
    <xf numFmtId="4" fontId="65" fillId="0" borderId="3" xfId="0" applyNumberFormat="1" applyFont="1" applyBorder="1" applyAlignment="1">
      <alignment horizontal="center" vertical="center"/>
    </xf>
    <xf numFmtId="4" fontId="24" fillId="12" borderId="3" xfId="0" applyNumberFormat="1" applyFont="1" applyFill="1" applyBorder="1" applyAlignment="1" applyProtection="1">
      <alignment horizontal="center" vertical="center"/>
      <protection locked="0"/>
    </xf>
    <xf numFmtId="0" fontId="23" fillId="12" borderId="3" xfId="0" applyFont="1" applyFill="1" applyBorder="1" applyAlignment="1" applyProtection="1">
      <alignment vertical="center" wrapText="1"/>
      <protection locked="0"/>
    </xf>
    <xf numFmtId="3" fontId="25" fillId="0" borderId="3" xfId="0" applyNumberFormat="1" applyFont="1" applyBorder="1" applyAlignment="1">
      <alignment vertical="center" wrapText="1"/>
    </xf>
    <xf numFmtId="4" fontId="25" fillId="0" borderId="3" xfId="0" applyNumberFormat="1" applyFont="1" applyBorder="1" applyAlignment="1">
      <alignment horizontal="center" vertical="center"/>
    </xf>
    <xf numFmtId="3" fontId="25" fillId="3" borderId="3" xfId="0" applyNumberFormat="1" applyFont="1" applyFill="1" applyBorder="1" applyAlignment="1">
      <alignment vertical="center" wrapText="1"/>
    </xf>
    <xf numFmtId="4" fontId="24" fillId="0" borderId="3" xfId="0" applyNumberFormat="1" applyFont="1" applyBorder="1" applyAlignment="1">
      <alignment horizontal="center" vertical="center"/>
    </xf>
    <xf numFmtId="0" fontId="23" fillId="2" borderId="3" xfId="0" applyFont="1" applyFill="1" applyBorder="1" applyAlignment="1" applyProtection="1">
      <alignment vertical="center" wrapText="1"/>
      <protection locked="0"/>
    </xf>
    <xf numFmtId="4" fontId="25" fillId="12" borderId="3" xfId="0" applyNumberFormat="1" applyFont="1" applyFill="1" applyBorder="1" applyAlignment="1" applyProtection="1">
      <alignment horizontal="center" vertical="center"/>
      <protection locked="0"/>
    </xf>
    <xf numFmtId="4" fontId="24" fillId="0" borderId="3" xfId="0" applyNumberFormat="1" applyFont="1" applyBorder="1" applyAlignment="1">
      <alignment vertical="center" wrapText="1"/>
    </xf>
    <xf numFmtId="4" fontId="24" fillId="0" borderId="3" xfId="0" applyNumberFormat="1" applyFont="1" applyBorder="1" applyAlignment="1">
      <alignment horizontal="left" vertical="center" wrapText="1"/>
    </xf>
    <xf numFmtId="4" fontId="66" fillId="0" borderId="3" xfId="0" applyNumberFormat="1" applyFont="1" applyBorder="1" applyAlignment="1">
      <alignment horizontal="center" vertical="center"/>
    </xf>
    <xf numFmtId="3" fontId="24" fillId="0" borderId="3" xfId="0" applyNumberFormat="1" applyFont="1" applyBorder="1" applyAlignment="1">
      <alignment horizontal="right" vertical="center"/>
    </xf>
    <xf numFmtId="0" fontId="6" fillId="0" borderId="3" xfId="0" applyFont="1" applyBorder="1" applyAlignment="1">
      <alignment horizontal="left" vertical="top" wrapText="1"/>
    </xf>
    <xf numFmtId="0" fontId="13" fillId="0" borderId="0" xfId="0" applyFont="1" applyAlignment="1">
      <alignment vertical="center" wrapText="1"/>
    </xf>
    <xf numFmtId="0" fontId="13" fillId="0" borderId="0" xfId="0" applyFont="1" applyAlignment="1">
      <alignment vertical="center"/>
    </xf>
    <xf numFmtId="0" fontId="14" fillId="4" borderId="0" xfId="0" applyFont="1" applyFill="1" applyAlignment="1">
      <alignment vertical="center" wrapText="1"/>
    </xf>
    <xf numFmtId="0" fontId="14" fillId="4" borderId="0" xfId="0" applyFont="1" applyFill="1" applyAlignment="1">
      <alignment vertical="center"/>
    </xf>
    <xf numFmtId="0" fontId="14" fillId="3" borderId="0" xfId="0" applyFont="1" applyFill="1" applyAlignment="1">
      <alignment vertical="center"/>
    </xf>
    <xf numFmtId="0" fontId="7" fillId="0" borderId="2" xfId="0" applyFont="1" applyBorder="1" applyAlignment="1">
      <alignment vertical="center" wrapText="1"/>
    </xf>
    <xf numFmtId="0" fontId="43" fillId="0" borderId="3" xfId="0" applyFont="1" applyBorder="1" applyAlignment="1">
      <alignment horizontal="center" vertical="center"/>
    </xf>
    <xf numFmtId="0" fontId="43" fillId="0" borderId="2" xfId="0" applyFont="1" applyBorder="1" applyAlignment="1">
      <alignment horizontal="center" vertical="center"/>
    </xf>
    <xf numFmtId="0" fontId="42" fillId="0" borderId="2" xfId="0" applyFont="1" applyBorder="1" applyAlignment="1">
      <alignment horizontal="center" vertical="center"/>
    </xf>
    <xf numFmtId="3" fontId="7" fillId="0" borderId="0" xfId="0" applyNumberFormat="1" applyFont="1" applyAlignment="1">
      <alignment vertical="center" wrapText="1"/>
    </xf>
    <xf numFmtId="3" fontId="25" fillId="0" borderId="11" xfId="0" applyNumberFormat="1" applyFont="1" applyBorder="1" applyAlignment="1">
      <alignment horizontal="center" vertical="center"/>
    </xf>
    <xf numFmtId="4" fontId="25" fillId="0" borderId="11" xfId="0" applyNumberFormat="1" applyFont="1" applyBorder="1" applyAlignment="1">
      <alignment horizontal="center" vertical="center"/>
    </xf>
    <xf numFmtId="3" fontId="24" fillId="0" borderId="0" xfId="0" applyNumberFormat="1" applyFont="1" applyAlignment="1">
      <alignment horizontal="center" vertical="center"/>
    </xf>
    <xf numFmtId="3" fontId="7" fillId="0" borderId="1" xfId="0" applyNumberFormat="1" applyFont="1" applyBorder="1" applyAlignment="1">
      <alignment vertical="center" wrapText="1"/>
    </xf>
    <xf numFmtId="4" fontId="24" fillId="0" borderId="1" xfId="0" applyNumberFormat="1" applyFont="1" applyBorder="1" applyAlignment="1">
      <alignment horizontal="center" vertical="center"/>
    </xf>
    <xf numFmtId="3" fontId="24" fillId="0" borderId="1" xfId="0" applyNumberFormat="1" applyFont="1" applyBorder="1" applyAlignment="1">
      <alignment horizontal="center" vertical="center"/>
    </xf>
    <xf numFmtId="0" fontId="12" fillId="0" borderId="1" xfId="0" applyFont="1" applyBorder="1" applyAlignment="1">
      <alignment vertical="center" wrapText="1"/>
    </xf>
    <xf numFmtId="3" fontId="25" fillId="0" borderId="7" xfId="0" applyNumberFormat="1" applyFont="1" applyBorder="1" applyAlignment="1">
      <alignment horizontal="center" vertical="center"/>
    </xf>
    <xf numFmtId="4" fontId="25" fillId="0" borderId="1" xfId="0" applyNumberFormat="1" applyFont="1" applyBorder="1" applyAlignment="1">
      <alignment horizontal="center" vertical="center"/>
    </xf>
    <xf numFmtId="3" fontId="25" fillId="0" borderId="1" xfId="0" applyNumberFormat="1" applyFont="1" applyBorder="1" applyAlignment="1">
      <alignment horizontal="center" vertical="center"/>
    </xf>
    <xf numFmtId="3" fontId="7" fillId="0" borderId="2" xfId="0" applyNumberFormat="1" applyFont="1" applyBorder="1" applyAlignment="1">
      <alignment vertical="center" wrapText="1"/>
    </xf>
    <xf numFmtId="3" fontId="24" fillId="0" borderId="3" xfId="0" applyNumberFormat="1" applyFont="1" applyBorder="1" applyAlignment="1">
      <alignment horizontal="center" vertical="center"/>
    </xf>
    <xf numFmtId="4" fontId="24" fillId="0" borderId="2" xfId="0" applyNumberFormat="1" applyFont="1" applyBorder="1" applyAlignment="1">
      <alignment horizontal="center" vertical="center"/>
    </xf>
    <xf numFmtId="3" fontId="24" fillId="0" borderId="2" xfId="0" applyNumberFormat="1" applyFont="1" applyBorder="1" applyAlignment="1">
      <alignment horizontal="center" vertical="center"/>
    </xf>
    <xf numFmtId="0" fontId="12" fillId="0" borderId="2" xfId="0" applyFont="1" applyBorder="1" applyAlignment="1">
      <alignment vertical="center" wrapText="1"/>
    </xf>
    <xf numFmtId="4" fontId="25" fillId="0" borderId="2" xfId="0" applyNumberFormat="1" applyFont="1" applyBorder="1" applyAlignment="1">
      <alignment horizontal="center" vertical="center"/>
    </xf>
    <xf numFmtId="3" fontId="25" fillId="0" borderId="2" xfId="0" applyNumberFormat="1" applyFont="1" applyBorder="1" applyAlignment="1">
      <alignment horizontal="center" vertical="center"/>
    </xf>
    <xf numFmtId="3" fontId="24" fillId="0" borderId="11" xfId="0" applyNumberFormat="1" applyFont="1" applyBorder="1" applyAlignment="1">
      <alignment horizontal="center" vertical="center"/>
    </xf>
    <xf numFmtId="165" fontId="25" fillId="0" borderId="2" xfId="0" applyNumberFormat="1" applyFont="1" applyBorder="1" applyAlignment="1">
      <alignment horizontal="center" vertical="center"/>
    </xf>
    <xf numFmtId="0" fontId="13" fillId="11" borderId="0" xfId="0" applyFont="1" applyFill="1" applyAlignment="1">
      <alignment vertical="center" wrapText="1"/>
    </xf>
    <xf numFmtId="0" fontId="13" fillId="11" borderId="0" xfId="0" applyFont="1" applyFill="1" applyAlignment="1">
      <alignment horizontal="center" vertical="center"/>
    </xf>
    <xf numFmtId="0" fontId="13" fillId="3" borderId="3" xfId="0" applyFont="1" applyFill="1" applyBorder="1" applyAlignment="1">
      <alignment horizontal="left" vertical="center" wrapText="1"/>
    </xf>
    <xf numFmtId="0" fontId="13" fillId="3" borderId="4" xfId="0" applyFont="1" applyFill="1" applyBorder="1" applyAlignment="1">
      <alignment horizontal="left" vertical="center" wrapText="1"/>
    </xf>
    <xf numFmtId="0" fontId="13" fillId="3" borderId="2"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5" xfId="0" applyFont="1" applyFill="1" applyBorder="1" applyAlignment="1">
      <alignment horizontal="center" vertical="center" wrapText="1"/>
    </xf>
    <xf numFmtId="0" fontId="17" fillId="3" borderId="0" xfId="0" applyFont="1" applyFill="1" applyAlignment="1">
      <alignment horizontal="left" vertical="top" wrapText="1"/>
    </xf>
    <xf numFmtId="0" fontId="12" fillId="3" borderId="0" xfId="0" applyFont="1" applyFill="1" applyAlignment="1">
      <alignment vertical="top" wrapText="1"/>
    </xf>
    <xf numFmtId="0" fontId="12" fillId="0" borderId="0" xfId="0" applyFont="1" applyAlignment="1">
      <alignment vertical="top" wrapText="1"/>
    </xf>
    <xf numFmtId="3" fontId="12" fillId="0" borderId="4" xfId="0" applyNumberFormat="1" applyFont="1" applyBorder="1" applyAlignment="1">
      <alignment horizontal="left" vertical="distributed"/>
    </xf>
    <xf numFmtId="3" fontId="12" fillId="0" borderId="2" xfId="0" applyNumberFormat="1" applyFont="1" applyBorder="1" applyAlignment="1">
      <alignment horizontal="left" vertical="distributed"/>
    </xf>
    <xf numFmtId="3" fontId="12" fillId="0" borderId="5" xfId="0" applyNumberFormat="1" applyFont="1" applyBorder="1" applyAlignment="1">
      <alignment horizontal="left" vertical="distributed"/>
    </xf>
    <xf numFmtId="0" fontId="21" fillId="0" borderId="0" xfId="0" applyFont="1" applyAlignment="1">
      <alignment horizontal="left" vertical="center" wrapText="1"/>
    </xf>
    <xf numFmtId="0" fontId="7" fillId="0" borderId="0" xfId="0" applyFont="1" applyAlignment="1">
      <alignment horizontal="left"/>
    </xf>
    <xf numFmtId="0" fontId="7" fillId="0" borderId="0" xfId="0" applyFont="1" applyAlignment="1">
      <alignment horizontal="left" vertical="distributed"/>
    </xf>
    <xf numFmtId="0" fontId="12" fillId="0" borderId="4" xfId="0" applyFont="1" applyBorder="1" applyAlignment="1">
      <alignment horizontal="left" vertical="distributed" wrapText="1"/>
    </xf>
    <xf numFmtId="0" fontId="12" fillId="0" borderId="2" xfId="0" applyFont="1" applyBorder="1" applyAlignment="1">
      <alignment horizontal="left" vertical="distributed" wrapText="1"/>
    </xf>
    <xf numFmtId="0" fontId="12" fillId="0" borderId="5" xfId="0" applyFont="1" applyBorder="1" applyAlignment="1">
      <alignment horizontal="left" vertical="distributed" wrapText="1"/>
    </xf>
    <xf numFmtId="0" fontId="12" fillId="0" borderId="4" xfId="0" applyFont="1" applyBorder="1" applyAlignment="1">
      <alignment horizontal="left" vertical="distributed"/>
    </xf>
    <xf numFmtId="0" fontId="12" fillId="0" borderId="2" xfId="0" applyFont="1" applyBorder="1" applyAlignment="1">
      <alignment horizontal="left" vertical="distributed"/>
    </xf>
    <xf numFmtId="0" fontId="12" fillId="0" borderId="5" xfId="0" applyFont="1" applyBorder="1" applyAlignment="1">
      <alignment horizontal="left" vertical="distributed"/>
    </xf>
    <xf numFmtId="0" fontId="12" fillId="0" borderId="0" xfId="0" applyFont="1" applyAlignment="1">
      <alignment horizontal="left" vertical="distributed"/>
    </xf>
    <xf numFmtId="0" fontId="12" fillId="0" borderId="0" xfId="0" applyFont="1" applyAlignment="1">
      <alignment horizontal="left" vertical="center"/>
    </xf>
    <xf numFmtId="0" fontId="33" fillId="0" borderId="0" xfId="0" applyFont="1" applyAlignment="1">
      <alignment horizontal="left" vertical="top" wrapText="1"/>
    </xf>
    <xf numFmtId="0" fontId="34" fillId="0" borderId="3" xfId="0" applyFont="1" applyBorder="1" applyAlignment="1">
      <alignment horizontal="left" vertical="top" wrapText="1"/>
    </xf>
    <xf numFmtId="0" fontId="33" fillId="0" borderId="3" xfId="0" applyFont="1" applyBorder="1" applyAlignment="1">
      <alignment horizontal="left" vertical="top" wrapText="1"/>
    </xf>
    <xf numFmtId="0" fontId="6" fillId="0" borderId="0" xfId="0" applyFont="1" applyAlignment="1">
      <alignment horizontal="center" vertical="top" wrapText="1"/>
    </xf>
    <xf numFmtId="0" fontId="33" fillId="0" borderId="0" xfId="0" applyFont="1" applyAlignment="1">
      <alignment vertical="top" wrapText="1"/>
    </xf>
    <xf numFmtId="0" fontId="31" fillId="3" borderId="1" xfId="0" applyFont="1" applyFill="1" applyBorder="1" applyAlignment="1">
      <alignment horizontal="center" vertical="top" wrapText="1"/>
    </xf>
    <xf numFmtId="4" fontId="36" fillId="0" borderId="3" xfId="0" applyNumberFormat="1" applyFont="1" applyBorder="1" applyAlignment="1">
      <alignment horizontal="left" vertical="top" wrapText="1"/>
    </xf>
    <xf numFmtId="4" fontId="37" fillId="0" borderId="3" xfId="0" applyNumberFormat="1" applyFont="1" applyBorder="1" applyAlignment="1">
      <alignment horizontal="left" vertical="top" wrapText="1"/>
    </xf>
    <xf numFmtId="0" fontId="34" fillId="0" borderId="2" xfId="0" applyFont="1" applyBorder="1" applyAlignment="1">
      <alignment horizontal="left" vertical="top" wrapText="1"/>
    </xf>
    <xf numFmtId="0" fontId="34" fillId="0" borderId="5" xfId="0" applyFont="1" applyBorder="1" applyAlignment="1">
      <alignment horizontal="left" vertical="top" wrapText="1"/>
    </xf>
    <xf numFmtId="0" fontId="34" fillId="0" borderId="0" xfId="0" applyFont="1" applyAlignment="1">
      <alignment horizontal="left" vertical="top" wrapText="1"/>
    </xf>
    <xf numFmtId="0" fontId="10" fillId="8" borderId="12" xfId="0" applyFont="1" applyFill="1" applyBorder="1" applyAlignment="1">
      <alignment horizontal="center" vertical="center" wrapText="1"/>
    </xf>
    <xf numFmtId="0" fontId="10" fillId="8" borderId="25" xfId="0" applyFont="1" applyFill="1" applyBorder="1" applyAlignment="1">
      <alignment horizontal="center" vertical="center" wrapText="1"/>
    </xf>
    <xf numFmtId="0" fontId="10" fillId="8" borderId="26" xfId="0" applyFont="1" applyFill="1" applyBorder="1" applyAlignment="1">
      <alignment horizontal="center" vertical="center" wrapText="1"/>
    </xf>
    <xf numFmtId="0" fontId="10" fillId="0" borderId="0" xfId="0" applyFont="1" applyAlignment="1">
      <alignment horizontal="center" vertical="top" wrapText="1"/>
    </xf>
    <xf numFmtId="0" fontId="9" fillId="0" borderId="0" xfId="0" applyFont="1" applyAlignment="1">
      <alignment horizontal="center" vertical="top" wrapText="1"/>
    </xf>
    <xf numFmtId="0" fontId="10" fillId="8" borderId="14" xfId="0" applyFont="1" applyFill="1" applyBorder="1" applyAlignment="1">
      <alignment horizontal="center" vertical="center" wrapText="1"/>
    </xf>
    <xf numFmtId="0" fontId="10" fillId="8" borderId="18" xfId="0" applyFont="1" applyFill="1" applyBorder="1" applyAlignment="1">
      <alignment horizontal="center" vertical="center" wrapText="1"/>
    </xf>
    <xf numFmtId="0" fontId="10" fillId="8" borderId="15" xfId="0" applyFont="1" applyFill="1" applyBorder="1" applyAlignment="1">
      <alignment horizontal="center" vertical="center" wrapText="1"/>
    </xf>
    <xf numFmtId="0" fontId="10" fillId="8" borderId="16" xfId="0" applyFont="1" applyFill="1" applyBorder="1" applyAlignment="1">
      <alignment horizontal="center" vertical="center" wrapText="1"/>
    </xf>
    <xf numFmtId="0" fontId="10" fillId="8" borderId="19" xfId="0" applyFont="1" applyFill="1" applyBorder="1" applyAlignment="1">
      <alignment horizontal="center" vertical="center" wrapText="1"/>
    </xf>
    <xf numFmtId="0" fontId="10" fillId="8" borderId="20" xfId="0" applyFont="1" applyFill="1" applyBorder="1" applyAlignment="1">
      <alignment horizontal="center" vertical="center" wrapText="1"/>
    </xf>
    <xf numFmtId="0" fontId="10" fillId="8" borderId="13" xfId="0" applyFont="1" applyFill="1" applyBorder="1" applyAlignment="1">
      <alignment horizontal="center" vertical="center" wrapText="1"/>
    </xf>
    <xf numFmtId="0" fontId="10" fillId="8" borderId="23" xfId="0" applyFont="1" applyFill="1" applyBorder="1" applyAlignment="1">
      <alignment horizontal="center" vertical="center" wrapText="1"/>
    </xf>
    <xf numFmtId="0" fontId="10" fillId="8" borderId="44" xfId="0" applyFont="1" applyFill="1" applyBorder="1" applyAlignment="1">
      <alignment horizontal="center" vertical="center" wrapText="1"/>
    </xf>
    <xf numFmtId="0" fontId="10" fillId="8" borderId="45" xfId="0" applyFont="1" applyFill="1" applyBorder="1" applyAlignment="1">
      <alignment horizontal="center" vertical="center" wrapText="1"/>
    </xf>
    <xf numFmtId="0" fontId="10" fillId="8" borderId="46" xfId="0" applyFont="1" applyFill="1" applyBorder="1" applyAlignment="1">
      <alignment horizontal="center" vertical="center" wrapText="1"/>
    </xf>
    <xf numFmtId="0" fontId="10" fillId="8" borderId="17" xfId="0" applyFont="1" applyFill="1" applyBorder="1" applyAlignment="1">
      <alignment horizontal="center" vertical="center" wrapText="1"/>
    </xf>
    <xf numFmtId="0" fontId="10" fillId="8" borderId="21" xfId="0" applyFont="1" applyFill="1" applyBorder="1" applyAlignment="1">
      <alignment horizontal="center" vertical="center" wrapText="1"/>
    </xf>
    <xf numFmtId="0" fontId="12"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xf>
    <xf numFmtId="0" fontId="12" fillId="0" borderId="3" xfId="0" applyFont="1" applyBorder="1" applyAlignment="1">
      <alignment vertical="center"/>
    </xf>
    <xf numFmtId="4" fontId="7" fillId="10" borderId="4" xfId="0" applyNumberFormat="1" applyFont="1" applyFill="1" applyBorder="1" applyAlignment="1" applyProtection="1">
      <alignment horizontal="center" vertical="center"/>
      <protection locked="0"/>
    </xf>
    <xf numFmtId="4" fontId="7" fillId="10" borderId="2" xfId="0" applyNumberFormat="1" applyFont="1" applyFill="1" applyBorder="1" applyAlignment="1" applyProtection="1">
      <alignment horizontal="center" vertical="center"/>
      <protection locked="0"/>
    </xf>
    <xf numFmtId="4" fontId="7" fillId="10" borderId="5" xfId="0" applyNumberFormat="1" applyFont="1" applyFill="1" applyBorder="1" applyAlignment="1" applyProtection="1">
      <alignment horizontal="center" vertical="center"/>
      <protection locked="0"/>
    </xf>
    <xf numFmtId="0" fontId="12" fillId="0" borderId="3" xfId="0" applyFont="1" applyBorder="1" applyAlignment="1">
      <alignment horizontal="center" vertical="center" wrapText="1"/>
    </xf>
    <xf numFmtId="0" fontId="12" fillId="0" borderId="3" xfId="0" applyFont="1" applyBorder="1" applyAlignment="1">
      <alignment vertical="center" wrapText="1"/>
    </xf>
    <xf numFmtId="0" fontId="13" fillId="0" borderId="0" xfId="1" applyFont="1" applyAlignment="1">
      <alignment horizontal="center" vertical="center"/>
    </xf>
    <xf numFmtId="4" fontId="12" fillId="0" borderId="3" xfId="1" applyNumberFormat="1" applyFont="1" applyBorder="1" applyAlignment="1">
      <alignment horizontal="center" vertical="center" wrapText="1"/>
    </xf>
    <xf numFmtId="0" fontId="12" fillId="0" borderId="3" xfId="1" applyFont="1" applyBorder="1" applyAlignment="1">
      <alignment horizontal="left" vertical="center"/>
    </xf>
    <xf numFmtId="0" fontId="7" fillId="0" borderId="3" xfId="1" applyFont="1" applyBorder="1" applyAlignment="1">
      <alignment horizontal="left" vertical="center"/>
    </xf>
    <xf numFmtId="0" fontId="12" fillId="3" borderId="3" xfId="1" applyFont="1" applyFill="1" applyBorder="1" applyAlignment="1">
      <alignment horizontal="left" vertical="center"/>
    </xf>
    <xf numFmtId="0" fontId="7" fillId="3" borderId="3" xfId="1" applyFont="1" applyFill="1" applyBorder="1" applyAlignment="1">
      <alignment horizontal="left" vertical="center"/>
    </xf>
    <xf numFmtId="4" fontId="12" fillId="0" borderId="8" xfId="1" applyNumberFormat="1" applyFont="1" applyBorder="1" applyAlignment="1">
      <alignment horizontal="center" vertical="center" wrapText="1"/>
    </xf>
    <xf numFmtId="4" fontId="12" fillId="0" borderId="7" xfId="1" applyNumberFormat="1" applyFont="1" applyBorder="1" applyAlignment="1">
      <alignment horizontal="center" vertical="center" wrapText="1"/>
    </xf>
    <xf numFmtId="0" fontId="12" fillId="0" borderId="8" xfId="1" applyFont="1" applyBorder="1" applyAlignment="1">
      <alignment horizontal="center" vertical="center" wrapText="1"/>
    </xf>
    <xf numFmtId="0" fontId="12" fillId="0" borderId="7" xfId="1" applyFont="1" applyBorder="1" applyAlignment="1">
      <alignment horizontal="center" vertical="center" wrapText="1"/>
    </xf>
    <xf numFmtId="49" fontId="12" fillId="0" borderId="8" xfId="1" applyNumberFormat="1" applyFont="1" applyBorder="1" applyAlignment="1">
      <alignment horizontal="center" vertical="center"/>
    </xf>
    <xf numFmtId="49" fontId="12" fillId="0" borderId="7" xfId="1" applyNumberFormat="1" applyFont="1" applyBorder="1" applyAlignment="1">
      <alignment horizontal="center" vertical="center"/>
    </xf>
    <xf numFmtId="0" fontId="12" fillId="3" borderId="4" xfId="1" applyFont="1" applyFill="1" applyBorder="1" applyAlignment="1">
      <alignment horizontal="left" vertical="center"/>
    </xf>
    <xf numFmtId="0" fontId="12" fillId="3" borderId="2" xfId="1" applyFont="1" applyFill="1" applyBorder="1" applyAlignment="1">
      <alignment horizontal="left" vertical="center"/>
    </xf>
    <xf numFmtId="0" fontId="12" fillId="3" borderId="5" xfId="1" applyFont="1" applyFill="1" applyBorder="1" applyAlignment="1">
      <alignment horizontal="left" vertical="center"/>
    </xf>
    <xf numFmtId="0" fontId="51" fillId="3" borderId="0" xfId="0" applyFont="1" applyFill="1" applyAlignment="1">
      <alignment horizontal="left" vertical="center" wrapText="1"/>
    </xf>
    <xf numFmtId="0" fontId="52" fillId="0" borderId="0" xfId="0" applyFont="1" applyAlignment="1">
      <alignment horizontal="left" vertical="center" wrapText="1"/>
    </xf>
    <xf numFmtId="9" fontId="59" fillId="0" borderId="6" xfId="5" applyFont="1" applyBorder="1" applyAlignment="1" applyProtection="1">
      <alignment horizontal="center" vertical="center"/>
    </xf>
    <xf numFmtId="9" fontId="59" fillId="0" borderId="0" xfId="5" applyFont="1" applyBorder="1" applyAlignment="1" applyProtection="1">
      <alignment horizontal="center" vertical="center"/>
    </xf>
    <xf numFmtId="0" fontId="12" fillId="0" borderId="4" xfId="0" applyFont="1" applyBorder="1" applyAlignment="1">
      <alignment horizontal="right" vertical="top" wrapText="1"/>
    </xf>
    <xf numFmtId="0" fontId="12" fillId="0" borderId="5" xfId="0" applyFont="1" applyBorder="1" applyAlignment="1">
      <alignment horizontal="right" vertical="top" wrapText="1"/>
    </xf>
    <xf numFmtId="0" fontId="45" fillId="0" borderId="4" xfId="0" applyFont="1" applyBorder="1" applyAlignment="1">
      <alignment horizontal="right" vertical="top" wrapText="1"/>
    </xf>
    <xf numFmtId="0" fontId="45" fillId="0" borderId="5" xfId="0" applyFont="1" applyBorder="1" applyAlignment="1">
      <alignment horizontal="right" vertical="top" wrapText="1"/>
    </xf>
    <xf numFmtId="0" fontId="7" fillId="0" borderId="4" xfId="0" applyFont="1" applyBorder="1" applyAlignment="1">
      <alignment horizontal="right" vertical="top" wrapText="1"/>
    </xf>
    <xf numFmtId="0" fontId="7" fillId="0" borderId="5" xfId="0" applyFont="1" applyBorder="1" applyAlignment="1">
      <alignment horizontal="right" vertical="top" wrapText="1"/>
    </xf>
    <xf numFmtId="4" fontId="12" fillId="0" borderId="4" xfId="0" applyNumberFormat="1" applyFont="1" applyBorder="1" applyAlignment="1">
      <alignment horizontal="center" vertical="center" wrapText="1"/>
    </xf>
    <xf numFmtId="4" fontId="12" fillId="0" borderId="2" xfId="0" applyNumberFormat="1" applyFont="1" applyBorder="1" applyAlignment="1">
      <alignment horizontal="center" vertical="center" wrapText="1"/>
    </xf>
    <xf numFmtId="3" fontId="12" fillId="0" borderId="4" xfId="0" applyNumberFormat="1" applyFont="1" applyBorder="1" applyAlignment="1">
      <alignment horizontal="left" vertical="center"/>
    </xf>
    <xf numFmtId="3" fontId="12" fillId="0" borderId="2" xfId="0" applyNumberFormat="1" applyFont="1" applyBorder="1" applyAlignment="1">
      <alignment horizontal="left" vertical="center"/>
    </xf>
    <xf numFmtId="3" fontId="12" fillId="0" borderId="5" xfId="0" applyNumberFormat="1" applyFont="1" applyBorder="1" applyAlignment="1">
      <alignment horizontal="left" vertical="center"/>
    </xf>
    <xf numFmtId="0" fontId="13" fillId="0" borderId="3" xfId="0" applyFont="1" applyBorder="1" applyAlignment="1">
      <alignment horizontal="left" vertical="top" wrapText="1"/>
    </xf>
    <xf numFmtId="0" fontId="44" fillId="0" borderId="4" xfId="0" applyFont="1" applyBorder="1" applyAlignment="1">
      <alignment horizontal="left" vertical="top" wrapText="1"/>
    </xf>
    <xf numFmtId="0" fontId="44" fillId="0" borderId="5" xfId="0" applyFont="1" applyBorder="1" applyAlignment="1">
      <alignment horizontal="left" vertical="top" wrapText="1"/>
    </xf>
    <xf numFmtId="0" fontId="12" fillId="0" borderId="0" xfId="0" applyFont="1" applyAlignment="1">
      <alignment horizontal="right" vertical="top" wrapText="1"/>
    </xf>
    <xf numFmtId="0" fontId="13" fillId="0" borderId="3" xfId="0" applyFont="1" applyBorder="1" applyAlignment="1">
      <alignment horizontal="center" vertical="top"/>
    </xf>
    <xf numFmtId="0" fontId="14" fillId="0" borderId="3" xfId="0" applyFont="1" applyBorder="1" applyAlignment="1">
      <alignment horizontal="left" vertical="top" wrapText="1"/>
    </xf>
    <xf numFmtId="0" fontId="13" fillId="0" borderId="0" xfId="1"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4" fontId="12" fillId="0" borderId="8" xfId="0" applyNumberFormat="1" applyFont="1" applyBorder="1" applyAlignment="1">
      <alignment horizontal="left" vertical="center" wrapText="1"/>
    </xf>
    <xf numFmtId="4" fontId="12" fillId="0" borderId="7" xfId="0" applyNumberFormat="1" applyFont="1" applyBorder="1" applyAlignment="1">
      <alignment horizontal="left" vertical="center" wrapText="1"/>
    </xf>
    <xf numFmtId="4" fontId="12" fillId="0" borderId="3" xfId="0" applyNumberFormat="1" applyFont="1" applyBorder="1" applyAlignment="1">
      <alignment horizontal="right" vertical="center" wrapText="1"/>
    </xf>
    <xf numFmtId="4" fontId="12" fillId="0" borderId="3" xfId="0" applyNumberFormat="1" applyFont="1" applyBorder="1" applyAlignment="1">
      <alignment horizontal="center" vertical="center" wrapText="1"/>
    </xf>
    <xf numFmtId="0" fontId="12" fillId="0" borderId="0" xfId="0" applyFont="1" applyAlignment="1">
      <alignment horizontal="left" vertical="top"/>
    </xf>
    <xf numFmtId="4" fontId="12" fillId="0" borderId="8" xfId="0" applyNumberFormat="1" applyFont="1" applyBorder="1" applyAlignment="1">
      <alignment horizontal="center" vertical="center" wrapText="1"/>
    </xf>
    <xf numFmtId="4" fontId="12" fillId="0" borderId="7" xfId="0" applyNumberFormat="1" applyFont="1" applyBorder="1" applyAlignment="1">
      <alignment horizontal="center" vertical="center" wrapText="1"/>
    </xf>
    <xf numFmtId="0" fontId="13" fillId="0" borderId="3" xfId="0" applyFont="1" applyBorder="1" applyAlignment="1">
      <alignment horizontal="left" vertical="center" wrapText="1"/>
    </xf>
    <xf numFmtId="4" fontId="12" fillId="0" borderId="6" xfId="0" applyNumberFormat="1" applyFont="1" applyBorder="1" applyAlignment="1">
      <alignment horizontal="center" vertical="center"/>
    </xf>
    <xf numFmtId="4" fontId="12" fillId="0" borderId="0" xfId="0" applyNumberFormat="1" applyFont="1" applyAlignment="1">
      <alignment horizontal="center" vertical="center"/>
    </xf>
    <xf numFmtId="4" fontId="7" fillId="0" borderId="3" xfId="0" applyNumberFormat="1" applyFont="1" applyBorder="1" applyAlignment="1">
      <alignment horizontal="center" vertical="center"/>
    </xf>
    <xf numFmtId="4" fontId="25" fillId="0" borderId="0" xfId="0" applyNumberFormat="1" applyFont="1" applyAlignment="1">
      <alignment horizontal="center" vertical="top" wrapText="1"/>
    </xf>
    <xf numFmtId="0" fontId="47" fillId="0" borderId="0" xfId="0" applyFont="1" applyAlignment="1">
      <alignment horizontal="left" vertical="distributed"/>
    </xf>
    <xf numFmtId="0" fontId="25" fillId="0" borderId="0" xfId="0" applyFont="1" applyAlignment="1">
      <alignment horizontal="left" vertical="distributed"/>
    </xf>
    <xf numFmtId="0" fontId="26" fillId="0" borderId="0" xfId="0" applyFont="1" applyAlignment="1">
      <alignment horizontal="left" vertical="distributed" wrapText="1"/>
    </xf>
    <xf numFmtId="0" fontId="26" fillId="0" borderId="0" xfId="0" applyFont="1" applyAlignment="1">
      <alignment horizontal="left" vertical="distributed"/>
    </xf>
    <xf numFmtId="0" fontId="26" fillId="0" borderId="1" xfId="0" applyFont="1" applyBorder="1" applyAlignment="1">
      <alignment horizontal="left" vertical="distributed" wrapText="1"/>
    </xf>
    <xf numFmtId="4" fontId="23" fillId="0" borderId="3" xfId="0" applyNumberFormat="1" applyFont="1" applyBorder="1" applyAlignment="1">
      <alignment horizontal="center" vertical="distributed"/>
    </xf>
    <xf numFmtId="0" fontId="26" fillId="3" borderId="3" xfId="0" applyFont="1" applyFill="1" applyBorder="1" applyAlignment="1">
      <alignment horizontal="left" vertical="center" wrapText="1"/>
    </xf>
    <xf numFmtId="0" fontId="26" fillId="0" borderId="9" xfId="0" applyFont="1" applyBorder="1" applyAlignment="1">
      <alignment horizontal="left" vertical="distributed"/>
    </xf>
    <xf numFmtId="0" fontId="47" fillId="0" borderId="0" xfId="0" applyFont="1" applyAlignment="1">
      <alignment horizontal="left" vertical="distributed" wrapText="1"/>
    </xf>
    <xf numFmtId="0" fontId="26" fillId="0" borderId="0" xfId="0" applyFont="1" applyAlignment="1">
      <alignment horizontal="left" vertical="center" wrapText="1"/>
    </xf>
    <xf numFmtId="0" fontId="26" fillId="0" borderId="3" xfId="0" applyFont="1" applyBorder="1" applyAlignment="1">
      <alignment horizontal="left" vertical="center" wrapText="1"/>
    </xf>
    <xf numFmtId="0" fontId="13" fillId="0" borderId="0" xfId="0" applyFont="1" applyAlignment="1">
      <alignment horizontal="left" vertical="center" wrapText="1"/>
    </xf>
    <xf numFmtId="0" fontId="13" fillId="0" borderId="1" xfId="0" applyFont="1" applyBorder="1" applyAlignment="1">
      <alignment horizontal="center" vertical="center" wrapText="1"/>
    </xf>
    <xf numFmtId="0" fontId="7" fillId="0" borderId="0" xfId="0" applyFont="1" applyAlignment="1">
      <alignment horizontal="left" vertical="top" wrapText="1"/>
    </xf>
    <xf numFmtId="3" fontId="13" fillId="0" borderId="36" xfId="0" applyNumberFormat="1" applyFont="1" applyBorder="1" applyAlignment="1">
      <alignment horizontal="center" vertical="top"/>
    </xf>
    <xf numFmtId="3" fontId="13" fillId="0" borderId="1" xfId="0" applyNumberFormat="1" applyFont="1" applyBorder="1" applyAlignment="1">
      <alignment horizontal="center" vertical="top"/>
    </xf>
    <xf numFmtId="0" fontId="45" fillId="3" borderId="0" xfId="0" applyFont="1" applyFill="1" applyAlignment="1" applyProtection="1">
      <alignment horizontal="left" vertical="center" wrapText="1"/>
      <protection locked="0"/>
    </xf>
    <xf numFmtId="0" fontId="13" fillId="3" borderId="6" xfId="0" applyFont="1" applyFill="1" applyBorder="1" applyAlignment="1">
      <alignment horizontal="center" vertical="center"/>
    </xf>
    <xf numFmtId="0" fontId="13" fillId="3" borderId="0" xfId="0" applyFont="1" applyFill="1" applyAlignment="1">
      <alignment horizontal="center" vertical="center"/>
    </xf>
  </cellXfs>
  <cellStyles count="7">
    <cellStyle name="Neutral" xfId="6" builtinId="28"/>
    <cellStyle name="Normal" xfId="0" builtinId="0" customBuiltin="1"/>
    <cellStyle name="Normal 2" xfId="1"/>
    <cellStyle name="Normal 3" xfId="2"/>
    <cellStyle name="Normal 4" xfId="4"/>
    <cellStyle name="Percent" xfId="5" builtinId="5"/>
    <cellStyle name="Percent 2" xfId="3"/>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0%20oct\Copie%20a%20Anexa1-5-a%20Plan%20de%20afaceri-Macheta%20eu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Bilant"/>
      <sheetName val="1B-ContPP"/>
      <sheetName val="1C-Analiza_fin_extinsa"/>
      <sheetName val="1D-Analiza_fin_indicatori"/>
      <sheetName val="1E- Intreprindere in dificultat"/>
      <sheetName val="Lista de echipamante"/>
      <sheetName val="LIST"/>
      <sheetName val="DEVIZ"/>
      <sheetName val="2A-Buget_cerere"/>
      <sheetName val="2B-Investitie"/>
      <sheetName val="3A-Proiectii_fin_investitie"/>
      <sheetName val="3B-Rentabilitate_investitie"/>
      <sheetName val="4-Proiectii_fin_intreprindere"/>
    </sheetNames>
    <sheetDataSet>
      <sheetData sheetId="0"/>
      <sheetData sheetId="1"/>
      <sheetData sheetId="2"/>
      <sheetData sheetId="3"/>
      <sheetData sheetId="4"/>
      <sheetData sheetId="5"/>
      <sheetData sheetId="6"/>
      <sheetData sheetId="7"/>
      <sheetData sheetId="8"/>
      <sheetData sheetId="9">
        <row r="65">
          <cell r="J65">
            <v>0</v>
          </cell>
          <cell r="M65">
            <v>0</v>
          </cell>
        </row>
      </sheetData>
      <sheetData sheetId="10">
        <row r="202">
          <cell r="W202">
            <v>0</v>
          </cell>
          <cell r="X202">
            <v>0</v>
          </cell>
          <cell r="Y202">
            <v>0</v>
          </cell>
          <cell r="Z202">
            <v>0</v>
          </cell>
          <cell r="AA202">
            <v>0</v>
          </cell>
          <cell r="AB202">
            <v>0</v>
          </cell>
        </row>
      </sheetData>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opLeftCell="A33" workbookViewId="0">
      <selection activeCell="D16" sqref="D16"/>
    </sheetView>
  </sheetViews>
  <sheetFormatPr defaultColWidth="8.85546875" defaultRowHeight="12" x14ac:dyDescent="0.2"/>
  <cols>
    <col min="1" max="1" width="33.28515625" style="8" customWidth="1"/>
    <col min="2" max="2" width="26" style="8" customWidth="1"/>
    <col min="3" max="3" width="14.7109375" style="8" customWidth="1"/>
    <col min="4" max="4" width="13.28515625" style="8" customWidth="1"/>
    <col min="5" max="16384" width="8.85546875" style="8"/>
  </cols>
  <sheetData>
    <row r="1" spans="1:9" x14ac:dyDescent="0.2">
      <c r="A1" s="577" t="s">
        <v>179</v>
      </c>
      <c r="B1" s="577"/>
      <c r="C1" s="577"/>
      <c r="D1" s="577"/>
      <c r="E1" s="577"/>
      <c r="F1" s="577"/>
    </row>
    <row r="2" spans="1:9" ht="12.75" thickBot="1" x14ac:dyDescent="0.25"/>
    <row r="3" spans="1:9" x14ac:dyDescent="0.2">
      <c r="A3" s="223" t="s">
        <v>348</v>
      </c>
    </row>
    <row r="4" spans="1:9" x14ac:dyDescent="0.2">
      <c r="A4" s="578" t="s">
        <v>731</v>
      </c>
      <c r="B4" s="578"/>
      <c r="C4" s="578"/>
      <c r="D4" s="224"/>
      <c r="E4" s="225"/>
      <c r="F4" s="225"/>
    </row>
    <row r="5" spans="1:9" x14ac:dyDescent="0.2">
      <c r="A5" s="579" t="s">
        <v>732</v>
      </c>
      <c r="B5" s="579"/>
      <c r="C5" s="579"/>
      <c r="D5" s="579"/>
      <c r="E5" s="579"/>
      <c r="F5" s="579"/>
      <c r="G5" s="579"/>
    </row>
    <row r="6" spans="1:9" x14ac:dyDescent="0.2">
      <c r="A6" s="579" t="s">
        <v>733</v>
      </c>
      <c r="B6" s="579"/>
      <c r="C6" s="579"/>
      <c r="D6" s="579"/>
      <c r="E6" s="579"/>
      <c r="F6" s="579"/>
      <c r="G6" s="579"/>
    </row>
    <row r="7" spans="1:9" ht="44.25" customHeight="1" x14ac:dyDescent="0.2">
      <c r="A7" s="579" t="s">
        <v>734</v>
      </c>
      <c r="B7" s="579"/>
      <c r="C7" s="579"/>
      <c r="D7" s="579"/>
      <c r="E7" s="579"/>
      <c r="F7" s="579"/>
      <c r="G7" s="579"/>
    </row>
    <row r="8" spans="1:9" x14ac:dyDescent="0.2">
      <c r="A8" s="46"/>
      <c r="B8" s="11"/>
      <c r="C8" s="10"/>
      <c r="D8" s="10"/>
      <c r="E8" s="10"/>
      <c r="F8" s="10"/>
      <c r="G8" s="10"/>
      <c r="H8" s="10"/>
    </row>
    <row r="9" spans="1:9" ht="22.9" customHeight="1" x14ac:dyDescent="0.2">
      <c r="A9" s="94" t="s">
        <v>160</v>
      </c>
      <c r="B9" s="95"/>
      <c r="C9" s="10"/>
      <c r="D9" s="10"/>
      <c r="E9" s="10"/>
      <c r="F9" s="10"/>
      <c r="G9" s="10"/>
      <c r="H9" s="10"/>
    </row>
    <row r="10" spans="1:9" x14ac:dyDescent="0.2">
      <c r="A10" s="96"/>
      <c r="B10" s="97"/>
      <c r="C10" s="10"/>
      <c r="D10" s="10"/>
      <c r="E10" s="10"/>
      <c r="F10" s="10"/>
      <c r="G10" s="10"/>
      <c r="H10" s="10"/>
    </row>
    <row r="11" spans="1:9" ht="22.15" customHeight="1" x14ac:dyDescent="0.2">
      <c r="A11" s="94" t="s">
        <v>178</v>
      </c>
      <c r="B11" s="95"/>
      <c r="C11" s="10"/>
      <c r="D11" s="10"/>
      <c r="E11" s="10"/>
      <c r="F11" s="10"/>
      <c r="G11" s="10"/>
      <c r="H11" s="10"/>
    </row>
    <row r="12" spans="1:9" x14ac:dyDescent="0.2">
      <c r="A12" s="98"/>
      <c r="B12" s="99"/>
      <c r="C12" s="12"/>
      <c r="D12" s="13"/>
      <c r="E12" s="13"/>
      <c r="F12" s="13"/>
      <c r="G12" s="13"/>
      <c r="H12" s="9"/>
    </row>
    <row r="13" spans="1:9" ht="25.9" customHeight="1" x14ac:dyDescent="0.2">
      <c r="A13" s="94" t="s">
        <v>376</v>
      </c>
      <c r="B13" s="381"/>
      <c r="C13" s="573" t="s">
        <v>721</v>
      </c>
      <c r="D13" s="573"/>
      <c r="E13" s="573"/>
      <c r="F13" s="573"/>
      <c r="G13" s="573"/>
      <c r="H13" s="573"/>
      <c r="I13" s="573"/>
    </row>
    <row r="14" spans="1:9" ht="24" customHeight="1" x14ac:dyDescent="0.2">
      <c r="A14" s="100" t="s">
        <v>161</v>
      </c>
      <c r="B14" s="101">
        <v>45261</v>
      </c>
      <c r="C14" s="574" t="s">
        <v>722</v>
      </c>
      <c r="D14" s="575"/>
      <c r="E14" s="575"/>
      <c r="F14" s="575"/>
      <c r="G14" s="575"/>
      <c r="H14" s="575"/>
      <c r="I14" s="576"/>
    </row>
    <row r="15" spans="1:9" ht="24" customHeight="1" x14ac:dyDescent="0.2">
      <c r="A15" s="100" t="s">
        <v>162</v>
      </c>
      <c r="B15" s="95"/>
      <c r="C15" s="573" t="s">
        <v>723</v>
      </c>
      <c r="D15" s="573"/>
      <c r="E15" s="573"/>
      <c r="F15" s="573"/>
      <c r="G15" s="573"/>
      <c r="H15" s="573"/>
      <c r="I15" s="573"/>
    </row>
    <row r="16" spans="1:9" x14ac:dyDescent="0.2">
      <c r="A16" s="537" t="s">
        <v>522</v>
      </c>
      <c r="B16" s="381"/>
    </row>
    <row r="17" spans="1:1" s="14" customFormat="1" x14ac:dyDescent="0.2"/>
    <row r="18" spans="1:1" hidden="1" x14ac:dyDescent="0.2">
      <c r="A18" s="14"/>
    </row>
    <row r="19" spans="1:1" hidden="1" x14ac:dyDescent="0.2">
      <c r="A19" s="14"/>
    </row>
    <row r="20" spans="1:1" hidden="1" x14ac:dyDescent="0.2">
      <c r="A20" s="14"/>
    </row>
    <row r="21" spans="1:1" hidden="1" x14ac:dyDescent="0.2">
      <c r="A21" s="14"/>
    </row>
    <row r="22" spans="1:1" hidden="1" x14ac:dyDescent="0.2">
      <c r="A22" s="14"/>
    </row>
    <row r="23" spans="1:1" hidden="1" x14ac:dyDescent="0.2">
      <c r="A23" s="14"/>
    </row>
    <row r="24" spans="1:1" hidden="1" x14ac:dyDescent="0.2">
      <c r="A24" s="14"/>
    </row>
    <row r="25" spans="1:1" hidden="1" x14ac:dyDescent="0.2">
      <c r="A25" s="14"/>
    </row>
    <row r="26" spans="1:1" hidden="1" x14ac:dyDescent="0.2">
      <c r="A26" s="14"/>
    </row>
    <row r="27" spans="1:1" hidden="1" x14ac:dyDescent="0.2">
      <c r="A27" s="14"/>
    </row>
    <row r="28" spans="1:1" hidden="1" x14ac:dyDescent="0.2">
      <c r="A28" s="14"/>
    </row>
    <row r="29" spans="1:1" hidden="1" x14ac:dyDescent="0.2">
      <c r="A29" s="14"/>
    </row>
    <row r="30" spans="1:1" hidden="1" x14ac:dyDescent="0.2"/>
    <row r="31" spans="1:1" hidden="1" x14ac:dyDescent="0.2"/>
    <row r="32" spans="1:1" hidden="1" x14ac:dyDescent="0.2"/>
    <row r="33" spans="1:9" s="226" customFormat="1" ht="26.45" customHeight="1" x14ac:dyDescent="0.2">
      <c r="A33" s="100" t="s">
        <v>345</v>
      </c>
      <c r="B33" s="570" t="s">
        <v>618</v>
      </c>
      <c r="C33" s="571"/>
      <c r="D33" s="571"/>
      <c r="E33" s="571"/>
      <c r="F33" s="571"/>
      <c r="G33" s="571"/>
      <c r="H33" s="571"/>
      <c r="I33" s="572"/>
    </row>
    <row r="34" spans="1:9" s="226" customFormat="1" ht="15" customHeight="1" x14ac:dyDescent="0.2">
      <c r="A34" s="100" t="s">
        <v>341</v>
      </c>
      <c r="B34" s="570" t="s">
        <v>377</v>
      </c>
      <c r="C34" s="571"/>
      <c r="D34" s="571"/>
      <c r="E34" s="571"/>
      <c r="F34" s="571"/>
      <c r="G34" s="571"/>
      <c r="H34" s="571"/>
      <c r="I34" s="572"/>
    </row>
    <row r="35" spans="1:9" s="226" customFormat="1" ht="58.9" hidden="1" customHeight="1" x14ac:dyDescent="0.2">
      <c r="A35" s="100" t="s">
        <v>342</v>
      </c>
      <c r="B35" s="570" t="s">
        <v>378</v>
      </c>
      <c r="C35" s="571"/>
      <c r="D35" s="571"/>
      <c r="E35" s="571"/>
      <c r="F35" s="571"/>
      <c r="G35" s="571"/>
      <c r="H35" s="571"/>
      <c r="I35" s="572"/>
    </row>
    <row r="36" spans="1:9" ht="32.450000000000003" hidden="1" customHeight="1" x14ac:dyDescent="0.2">
      <c r="A36" s="100" t="s">
        <v>343</v>
      </c>
      <c r="B36" s="570" t="s">
        <v>365</v>
      </c>
      <c r="C36" s="571"/>
      <c r="D36" s="571"/>
      <c r="E36" s="571"/>
      <c r="F36" s="571"/>
      <c r="G36" s="571"/>
      <c r="H36" s="571"/>
      <c r="I36" s="572"/>
    </row>
    <row r="37" spans="1:9" ht="48" customHeight="1" x14ac:dyDescent="0.2">
      <c r="A37" s="227" t="s">
        <v>604</v>
      </c>
      <c r="B37" s="570" t="s">
        <v>724</v>
      </c>
      <c r="C37" s="571"/>
      <c r="D37" s="571"/>
      <c r="E37" s="571"/>
      <c r="F37" s="571"/>
      <c r="G37" s="571"/>
      <c r="H37" s="571"/>
      <c r="I37" s="572"/>
    </row>
    <row r="38" spans="1:9" ht="12" customHeight="1" x14ac:dyDescent="0.2">
      <c r="A38" s="227" t="s">
        <v>372</v>
      </c>
      <c r="B38" s="570" t="s">
        <v>725</v>
      </c>
      <c r="C38" s="571"/>
      <c r="D38" s="571"/>
      <c r="E38" s="571"/>
      <c r="F38" s="571"/>
      <c r="G38" s="571"/>
      <c r="H38" s="571"/>
      <c r="I38" s="572"/>
    </row>
    <row r="39" spans="1:9" ht="32.450000000000003" customHeight="1" x14ac:dyDescent="0.2">
      <c r="A39" s="227" t="s">
        <v>373</v>
      </c>
      <c r="B39" s="570" t="s">
        <v>617</v>
      </c>
      <c r="C39" s="571"/>
      <c r="D39" s="571"/>
      <c r="E39" s="571"/>
      <c r="F39" s="571"/>
      <c r="G39" s="571"/>
      <c r="H39" s="571"/>
      <c r="I39" s="572"/>
    </row>
    <row r="40" spans="1:9" ht="21.6" customHeight="1" x14ac:dyDescent="0.2">
      <c r="A40" s="227" t="s">
        <v>374</v>
      </c>
      <c r="B40" s="570" t="s">
        <v>621</v>
      </c>
      <c r="C40" s="571"/>
      <c r="D40" s="571"/>
      <c r="E40" s="571"/>
      <c r="F40" s="571"/>
      <c r="G40" s="571"/>
      <c r="H40" s="571"/>
      <c r="I40" s="572"/>
    </row>
    <row r="41" spans="1:9" ht="21.6" customHeight="1" x14ac:dyDescent="0.2">
      <c r="A41" s="227" t="s">
        <v>366</v>
      </c>
      <c r="B41" s="570" t="s">
        <v>367</v>
      </c>
      <c r="C41" s="571"/>
      <c r="D41" s="571"/>
      <c r="E41" s="571"/>
      <c r="F41" s="571"/>
      <c r="G41" s="571"/>
      <c r="H41" s="571"/>
      <c r="I41" s="572"/>
    </row>
    <row r="42" spans="1:9" ht="28.9" customHeight="1" x14ac:dyDescent="0.2">
      <c r="A42" s="227" t="s">
        <v>346</v>
      </c>
      <c r="B42" s="570" t="s">
        <v>619</v>
      </c>
      <c r="C42" s="571"/>
      <c r="D42" s="571"/>
      <c r="E42" s="571"/>
      <c r="F42" s="571"/>
      <c r="G42" s="571"/>
      <c r="H42" s="571"/>
      <c r="I42" s="572"/>
    </row>
    <row r="43" spans="1:9" ht="12" customHeight="1" x14ac:dyDescent="0.2">
      <c r="A43" s="227" t="s">
        <v>368</v>
      </c>
      <c r="B43" s="570" t="s">
        <v>344</v>
      </c>
      <c r="C43" s="571"/>
      <c r="D43" s="571"/>
      <c r="E43" s="571"/>
      <c r="F43" s="571"/>
      <c r="G43" s="571"/>
      <c r="H43" s="571"/>
      <c r="I43" s="572"/>
    </row>
    <row r="44" spans="1:9" ht="39" customHeight="1" x14ac:dyDescent="0.2">
      <c r="A44" s="227" t="s">
        <v>726</v>
      </c>
      <c r="B44" s="570" t="s">
        <v>728</v>
      </c>
      <c r="C44" s="571"/>
      <c r="D44" s="571"/>
      <c r="E44" s="571"/>
      <c r="F44" s="571"/>
      <c r="G44" s="571"/>
      <c r="H44" s="571"/>
      <c r="I44" s="572"/>
    </row>
    <row r="45" spans="1:9" x14ac:dyDescent="0.2">
      <c r="A45" s="34" t="s">
        <v>727</v>
      </c>
      <c r="B45" s="569" t="s">
        <v>620</v>
      </c>
      <c r="C45" s="569"/>
      <c r="D45" s="569"/>
      <c r="E45" s="569"/>
      <c r="F45" s="569"/>
      <c r="G45" s="569"/>
      <c r="H45" s="569"/>
      <c r="I45" s="569"/>
    </row>
    <row r="46" spans="1:9" x14ac:dyDescent="0.2">
      <c r="A46" s="34" t="s">
        <v>605</v>
      </c>
      <c r="B46" s="569" t="s">
        <v>622</v>
      </c>
      <c r="C46" s="569"/>
      <c r="D46" s="569"/>
      <c r="E46" s="569"/>
      <c r="F46" s="569"/>
      <c r="G46" s="569"/>
      <c r="H46" s="569"/>
      <c r="I46" s="569"/>
    </row>
  </sheetData>
  <mergeCells count="22">
    <mergeCell ref="C13:I13"/>
    <mergeCell ref="C15:I15"/>
    <mergeCell ref="C14:I14"/>
    <mergeCell ref="A1:F1"/>
    <mergeCell ref="A4:C4"/>
    <mergeCell ref="A5:G5"/>
    <mergeCell ref="A6:G6"/>
    <mergeCell ref="A7:G7"/>
    <mergeCell ref="B45:I45"/>
    <mergeCell ref="B46:I46"/>
    <mergeCell ref="B33:I33"/>
    <mergeCell ref="B34:I34"/>
    <mergeCell ref="B35:I35"/>
    <mergeCell ref="B36:I36"/>
    <mergeCell ref="B43:I43"/>
    <mergeCell ref="B42:I42"/>
    <mergeCell ref="B37:I37"/>
    <mergeCell ref="B38:I38"/>
    <mergeCell ref="B39:I39"/>
    <mergeCell ref="B40:I40"/>
    <mergeCell ref="B41:I41"/>
    <mergeCell ref="B44:I44"/>
  </mergeCells>
  <hyperlinks>
    <hyperlink ref="A35" location="'1 Bilant'!A1" display="1 Bilant"/>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2"/>
  <sheetViews>
    <sheetView workbookViewId="0">
      <selection activeCell="I13" sqref="I13"/>
    </sheetView>
  </sheetViews>
  <sheetFormatPr defaultColWidth="9.28515625" defaultRowHeight="12" x14ac:dyDescent="0.2"/>
  <cols>
    <col min="1" max="1" width="26.42578125" style="160" customWidth="1"/>
    <col min="2" max="2" width="3.42578125" style="353" customWidth="1"/>
    <col min="3" max="3" width="11.7109375" style="401" customWidth="1"/>
    <col min="4" max="4" width="13.85546875" style="401" hidden="1" customWidth="1"/>
    <col min="5" max="5" width="11.28515625" style="353" bestFit="1" customWidth="1"/>
    <col min="6" max="12" width="10.7109375" style="353" bestFit="1" customWidth="1"/>
    <col min="13" max="24" width="10.7109375" style="402" bestFit="1" customWidth="1"/>
    <col min="25" max="29" width="10.7109375" style="402" customWidth="1"/>
    <col min="30" max="44" width="10.28515625" style="402" bestFit="1" customWidth="1"/>
    <col min="45" max="16384" width="9.28515625" style="402"/>
  </cols>
  <sheetData>
    <row r="1" spans="1:44" ht="19.5" customHeight="1" x14ac:dyDescent="0.2">
      <c r="A1" s="694" t="s">
        <v>570</v>
      </c>
      <c r="B1" s="694"/>
      <c r="C1" s="694"/>
      <c r="D1" s="694"/>
      <c r="E1" s="694"/>
      <c r="F1" s="694"/>
      <c r="G1" s="694"/>
      <c r="H1" s="124"/>
      <c r="I1" s="124"/>
      <c r="J1" s="124"/>
      <c r="K1" s="124"/>
      <c r="L1" s="124"/>
    </row>
    <row r="2" spans="1:44" ht="19.5" customHeight="1" thickBot="1" x14ac:dyDescent="0.25">
      <c r="A2" s="538"/>
      <c r="B2" s="539"/>
      <c r="C2" s="539"/>
      <c r="D2" s="539"/>
      <c r="E2" s="124"/>
      <c r="F2" s="124"/>
      <c r="G2" s="124"/>
      <c r="H2" s="124"/>
      <c r="I2" s="124"/>
      <c r="J2" s="124"/>
      <c r="K2" s="124"/>
      <c r="L2" s="124"/>
    </row>
    <row r="3" spans="1:44" ht="22.15" customHeight="1" thickBot="1" x14ac:dyDescent="0.25">
      <c r="A3" s="540" t="s">
        <v>571</v>
      </c>
      <c r="B3" s="541"/>
      <c r="C3" s="152">
        <f>'1-Date proiect'!B16</f>
        <v>0</v>
      </c>
      <c r="D3" s="542"/>
      <c r="E3" s="542"/>
      <c r="F3" s="542"/>
      <c r="G3" s="542"/>
      <c r="I3" s="151"/>
      <c r="J3" s="160"/>
      <c r="K3" s="160"/>
      <c r="L3" s="160"/>
    </row>
    <row r="4" spans="1:44" s="121" customFormat="1" ht="23.25" customHeight="1" x14ac:dyDescent="0.2">
      <c r="A4" s="538"/>
      <c r="B4" s="140"/>
      <c r="C4" s="141"/>
      <c r="D4" s="140" t="s">
        <v>485</v>
      </c>
      <c r="E4" s="695" t="s">
        <v>486</v>
      </c>
      <c r="F4" s="695"/>
      <c r="G4" s="695"/>
      <c r="H4" s="695"/>
      <c r="I4" s="695"/>
      <c r="J4" s="695"/>
      <c r="K4" s="695"/>
      <c r="L4" s="695"/>
      <c r="M4" s="695"/>
      <c r="N4" s="695"/>
      <c r="O4" s="695"/>
      <c r="P4" s="695"/>
      <c r="Q4" s="695"/>
      <c r="R4" s="695"/>
      <c r="S4" s="695"/>
      <c r="T4" s="695"/>
      <c r="U4" s="695"/>
      <c r="V4" s="695"/>
      <c r="W4" s="695"/>
      <c r="X4" s="695"/>
    </row>
    <row r="5" spans="1:44" s="121" customFormat="1" ht="24" x14ac:dyDescent="0.2">
      <c r="A5" s="543" t="s">
        <v>487</v>
      </c>
      <c r="B5" s="142"/>
      <c r="C5" s="544" t="s">
        <v>436</v>
      </c>
      <c r="D5" s="545">
        <v>0</v>
      </c>
      <c r="E5" s="546">
        <v>1</v>
      </c>
      <c r="F5" s="546">
        <v>2</v>
      </c>
      <c r="G5" s="546">
        <v>3</v>
      </c>
      <c r="H5" s="546">
        <v>4</v>
      </c>
      <c r="I5" s="546">
        <v>5</v>
      </c>
      <c r="J5" s="546">
        <v>6</v>
      </c>
      <c r="K5" s="546">
        <v>7</v>
      </c>
      <c r="L5" s="546">
        <v>8</v>
      </c>
      <c r="M5" s="546">
        <v>9</v>
      </c>
      <c r="N5" s="546">
        <v>10</v>
      </c>
      <c r="O5" s="546">
        <v>11</v>
      </c>
      <c r="P5" s="546">
        <v>12</v>
      </c>
      <c r="Q5" s="546">
        <v>13</v>
      </c>
      <c r="R5" s="546">
        <v>14</v>
      </c>
      <c r="S5" s="546">
        <v>15</v>
      </c>
      <c r="T5" s="546">
        <v>16</v>
      </c>
      <c r="U5" s="546">
        <v>17</v>
      </c>
      <c r="V5" s="546">
        <v>18</v>
      </c>
      <c r="W5" s="546">
        <v>19</v>
      </c>
      <c r="X5" s="546">
        <v>20</v>
      </c>
      <c r="Y5" s="546">
        <v>21</v>
      </c>
      <c r="Z5" s="546">
        <v>22</v>
      </c>
      <c r="AA5" s="546">
        <v>23</v>
      </c>
      <c r="AB5" s="546">
        <v>24</v>
      </c>
      <c r="AC5" s="546">
        <v>25</v>
      </c>
      <c r="AD5" s="546">
        <v>26</v>
      </c>
      <c r="AE5" s="546">
        <v>27</v>
      </c>
      <c r="AF5" s="546">
        <v>28</v>
      </c>
      <c r="AG5" s="546">
        <v>29</v>
      </c>
      <c r="AH5" s="546">
        <v>30</v>
      </c>
      <c r="AI5" s="546">
        <v>31</v>
      </c>
      <c r="AJ5" s="546">
        <v>32</v>
      </c>
      <c r="AK5" s="546">
        <v>33</v>
      </c>
      <c r="AL5" s="546">
        <v>34</v>
      </c>
      <c r="AM5" s="546">
        <v>35</v>
      </c>
      <c r="AN5" s="546">
        <v>36</v>
      </c>
      <c r="AO5" s="546">
        <v>37</v>
      </c>
      <c r="AP5" s="546">
        <v>38</v>
      </c>
      <c r="AQ5" s="546">
        <v>39</v>
      </c>
      <c r="AR5" s="546">
        <v>40</v>
      </c>
    </row>
    <row r="6" spans="1:44" s="121" customFormat="1" ht="22.9" customHeight="1" x14ac:dyDescent="0.2">
      <c r="A6" s="547" t="s">
        <v>567</v>
      </c>
      <c r="B6" s="143"/>
      <c r="C6" s="548">
        <f>SUM(E6:AR6)</f>
        <v>0</v>
      </c>
      <c r="D6" s="549">
        <f>SUM(F6:AD6)</f>
        <v>0</v>
      </c>
      <c r="E6" s="550">
        <f>'7-Proiectii financiare '!E92-'7-Proiectii financiare '!E83-'7-Proiectii financiare '!E84</f>
        <v>0</v>
      </c>
      <c r="F6" s="550">
        <f>'7-Proiectii financiare '!F92-'7-Proiectii financiare '!F83-'7-Proiectii financiare '!F84</f>
        <v>0</v>
      </c>
      <c r="G6" s="550">
        <f>'7-Proiectii financiare '!G92-'7-Proiectii financiare '!G83-'7-Proiectii financiare '!G84</f>
        <v>0</v>
      </c>
      <c r="H6" s="550">
        <f>'7-Proiectii financiare '!H92-'7-Proiectii financiare '!H83-'7-Proiectii financiare '!H84</f>
        <v>0</v>
      </c>
      <c r="I6" s="550">
        <f>'7-Proiectii financiare '!I92-'7-Proiectii financiare '!I83-'7-Proiectii financiare '!I84</f>
        <v>0</v>
      </c>
      <c r="J6" s="550">
        <f>'7-Proiectii financiare '!J92-'7-Proiectii financiare '!J83-'7-Proiectii financiare '!J84</f>
        <v>0</v>
      </c>
      <c r="K6" s="550">
        <f>'7-Proiectii financiare '!K92-'7-Proiectii financiare '!K83-'7-Proiectii financiare '!K84</f>
        <v>0</v>
      </c>
      <c r="L6" s="550">
        <f>'7-Proiectii financiare '!L92-'7-Proiectii financiare '!L83-'7-Proiectii financiare '!L84</f>
        <v>0</v>
      </c>
      <c r="M6" s="550">
        <f>'7-Proiectii financiare '!M92-'7-Proiectii financiare '!M83-'7-Proiectii financiare '!M84</f>
        <v>0</v>
      </c>
      <c r="N6" s="550">
        <f>'7-Proiectii financiare '!N92-'7-Proiectii financiare '!N83-'7-Proiectii financiare '!N84</f>
        <v>0</v>
      </c>
      <c r="O6" s="550">
        <f>'7-Proiectii financiare '!O92-'7-Proiectii financiare '!O83-'7-Proiectii financiare '!O84</f>
        <v>0</v>
      </c>
      <c r="P6" s="550">
        <f>'7-Proiectii financiare '!P92-'7-Proiectii financiare '!P83-'7-Proiectii financiare '!P84</f>
        <v>0</v>
      </c>
      <c r="Q6" s="550">
        <f>'7-Proiectii financiare '!Q92-'7-Proiectii financiare '!Q83-'7-Proiectii financiare '!Q84</f>
        <v>0</v>
      </c>
      <c r="R6" s="550">
        <f>'7-Proiectii financiare '!R92-'7-Proiectii financiare '!R83-'7-Proiectii financiare '!R84</f>
        <v>0</v>
      </c>
      <c r="S6" s="550">
        <f>'7-Proiectii financiare '!S92-'7-Proiectii financiare '!S83-'7-Proiectii financiare '!S84</f>
        <v>0</v>
      </c>
      <c r="T6" s="550">
        <f>'7-Proiectii financiare '!T92-'7-Proiectii financiare '!T83-'7-Proiectii financiare '!T84</f>
        <v>0</v>
      </c>
      <c r="U6" s="550">
        <f>'7-Proiectii financiare '!U92-'7-Proiectii financiare '!U83-'7-Proiectii financiare '!U84</f>
        <v>0</v>
      </c>
      <c r="V6" s="550">
        <f>'7-Proiectii financiare '!V92-'7-Proiectii financiare '!V83-'7-Proiectii financiare '!V84</f>
        <v>0</v>
      </c>
      <c r="W6" s="550">
        <f>'7-Proiectii financiare '!W92-'7-Proiectii financiare '!W83-'7-Proiectii financiare '!W84</f>
        <v>0</v>
      </c>
      <c r="X6" s="550">
        <f>'7-Proiectii financiare '!X92-'7-Proiectii financiare '!X83-'7-Proiectii financiare '!X84</f>
        <v>0</v>
      </c>
      <c r="Y6" s="550">
        <f>'7-Proiectii financiare '!Y92-'7-Proiectii financiare '!Y83-'7-Proiectii financiare '!Y84</f>
        <v>0</v>
      </c>
      <c r="Z6" s="550">
        <f>'7-Proiectii financiare '!Z92-'7-Proiectii financiare '!Z83-'7-Proiectii financiare '!Z84</f>
        <v>0</v>
      </c>
      <c r="AA6" s="550">
        <f>'7-Proiectii financiare '!AA92-'7-Proiectii financiare '!AA83-'7-Proiectii financiare '!AA84</f>
        <v>0</v>
      </c>
      <c r="AB6" s="550">
        <f>'7-Proiectii financiare '!AB92-'7-Proiectii financiare '!AB83-'7-Proiectii financiare '!AB84</f>
        <v>0</v>
      </c>
      <c r="AC6" s="550">
        <f>'7-Proiectii financiare '!AC92-'7-Proiectii financiare '!AC83-'7-Proiectii financiare '!AC84</f>
        <v>0</v>
      </c>
      <c r="AD6" s="550">
        <f>'7-Proiectii financiare '!AD92-'7-Proiectii financiare '!AD83-'7-Proiectii financiare '!AD84</f>
        <v>0</v>
      </c>
      <c r="AE6" s="550">
        <f>'7-Proiectii financiare '!AE92-'7-Proiectii financiare '!AE83-'7-Proiectii financiare '!AE84</f>
        <v>0</v>
      </c>
      <c r="AF6" s="550">
        <f>'7-Proiectii financiare '!AF92-'7-Proiectii financiare '!AF83-'7-Proiectii financiare '!AF84</f>
        <v>0</v>
      </c>
      <c r="AG6" s="550">
        <f>'7-Proiectii financiare '!AG92-'7-Proiectii financiare '!AG83-'7-Proiectii financiare '!AG84</f>
        <v>0</v>
      </c>
      <c r="AH6" s="550">
        <f>'7-Proiectii financiare '!AH92-'7-Proiectii financiare '!AH83-'7-Proiectii financiare '!AH84</f>
        <v>0</v>
      </c>
      <c r="AI6" s="550">
        <f>'7-Proiectii financiare '!AI92-'7-Proiectii financiare '!AI83-'7-Proiectii financiare '!AI84</f>
        <v>0</v>
      </c>
      <c r="AJ6" s="550">
        <f>'7-Proiectii financiare '!AJ92-'7-Proiectii financiare '!AJ83-'7-Proiectii financiare '!AJ84</f>
        <v>0</v>
      </c>
      <c r="AK6" s="550">
        <f>'7-Proiectii financiare '!AK92-'7-Proiectii financiare '!AK83-'7-Proiectii financiare '!AK84</f>
        <v>0</v>
      </c>
      <c r="AL6" s="550">
        <f>'7-Proiectii financiare '!AL92-'7-Proiectii financiare '!AL83-'7-Proiectii financiare '!AL84</f>
        <v>0</v>
      </c>
      <c r="AM6" s="550">
        <f>'7-Proiectii financiare '!AM92-'7-Proiectii financiare '!AM83-'7-Proiectii financiare '!AM84</f>
        <v>0</v>
      </c>
      <c r="AN6" s="550">
        <f>'7-Proiectii financiare '!AN92-'7-Proiectii financiare '!AN83-'7-Proiectii financiare '!AN84</f>
        <v>0</v>
      </c>
      <c r="AO6" s="550">
        <f>'7-Proiectii financiare '!AO92-'7-Proiectii financiare '!AO83-'7-Proiectii financiare '!AO84</f>
        <v>0</v>
      </c>
      <c r="AP6" s="550">
        <f>'7-Proiectii financiare '!AP92-'7-Proiectii financiare '!AP83-'7-Proiectii financiare '!AP84</f>
        <v>0</v>
      </c>
      <c r="AQ6" s="550">
        <f>'7-Proiectii financiare '!AQ92-'7-Proiectii financiare '!AQ83-'7-Proiectii financiare '!AQ84</f>
        <v>0</v>
      </c>
      <c r="AR6" s="550">
        <f>'7-Proiectii financiare '!AR92-'7-Proiectii financiare '!AR83-'7-Proiectii financiare '!AR84</f>
        <v>0</v>
      </c>
    </row>
    <row r="7" spans="1:44" s="121" customFormat="1" ht="24" x14ac:dyDescent="0.2">
      <c r="A7" s="551" t="s">
        <v>488</v>
      </c>
      <c r="B7" s="144"/>
      <c r="C7" s="548">
        <f>SUM(E7:AR7)</f>
        <v>0</v>
      </c>
      <c r="D7" s="552"/>
      <c r="E7" s="553">
        <f>'7-Proiectii financiare '!E128</f>
        <v>0</v>
      </c>
      <c r="F7" s="553">
        <f>'7-Proiectii financiare '!F128</f>
        <v>0</v>
      </c>
      <c r="G7" s="553">
        <f>'7-Proiectii financiare '!G128</f>
        <v>0</v>
      </c>
      <c r="H7" s="553">
        <f>'7-Proiectii financiare '!H128</f>
        <v>0</v>
      </c>
      <c r="I7" s="553">
        <f>'7-Proiectii financiare '!I128</f>
        <v>0</v>
      </c>
      <c r="J7" s="553">
        <f>'7-Proiectii financiare '!J128</f>
        <v>0</v>
      </c>
      <c r="K7" s="553">
        <f>'7-Proiectii financiare '!K128</f>
        <v>0</v>
      </c>
      <c r="L7" s="553">
        <f>'7-Proiectii financiare '!L128</f>
        <v>0</v>
      </c>
      <c r="M7" s="553">
        <f>'7-Proiectii financiare '!M128</f>
        <v>0</v>
      </c>
      <c r="N7" s="553">
        <f>'7-Proiectii financiare '!N128</f>
        <v>0</v>
      </c>
      <c r="O7" s="553">
        <f>'7-Proiectii financiare '!O128</f>
        <v>0</v>
      </c>
      <c r="P7" s="553">
        <f>'7-Proiectii financiare '!P128</f>
        <v>0</v>
      </c>
      <c r="Q7" s="553">
        <f>'7-Proiectii financiare '!Q128</f>
        <v>0</v>
      </c>
      <c r="R7" s="553">
        <f>'7-Proiectii financiare '!R128</f>
        <v>0</v>
      </c>
      <c r="S7" s="553">
        <f>'7-Proiectii financiare '!S128</f>
        <v>0</v>
      </c>
      <c r="T7" s="553">
        <f>'7-Proiectii financiare '!T128</f>
        <v>0</v>
      </c>
      <c r="U7" s="553">
        <f>'7-Proiectii financiare '!U128</f>
        <v>0</v>
      </c>
      <c r="V7" s="553">
        <f>'7-Proiectii financiare '!V128</f>
        <v>0</v>
      </c>
      <c r="W7" s="553">
        <f>'7-Proiectii financiare '!W128</f>
        <v>0</v>
      </c>
      <c r="X7" s="553">
        <f>'7-Proiectii financiare '!X128</f>
        <v>0</v>
      </c>
      <c r="Y7" s="553">
        <f>'7-Proiectii financiare '!Y128</f>
        <v>0</v>
      </c>
      <c r="Z7" s="553">
        <f>'7-Proiectii financiare '!Z128</f>
        <v>0</v>
      </c>
      <c r="AA7" s="553">
        <f>'7-Proiectii financiare '!AA128</f>
        <v>0</v>
      </c>
      <c r="AB7" s="553">
        <f>'7-Proiectii financiare '!AB128</f>
        <v>0</v>
      </c>
      <c r="AC7" s="553">
        <f>'7-Proiectii financiare '!AC128</f>
        <v>0</v>
      </c>
      <c r="AD7" s="553">
        <f>'7-Proiectii financiare '!AD128</f>
        <v>0</v>
      </c>
      <c r="AE7" s="553">
        <f>'7-Proiectii financiare '!AE128</f>
        <v>0</v>
      </c>
      <c r="AF7" s="553">
        <f>'7-Proiectii financiare '!AF128</f>
        <v>0</v>
      </c>
      <c r="AG7" s="553">
        <f>'7-Proiectii financiare '!AG128</f>
        <v>0</v>
      </c>
      <c r="AH7" s="553">
        <f>'7-Proiectii financiare '!AH128</f>
        <v>0</v>
      </c>
      <c r="AI7" s="553">
        <f>'7-Proiectii financiare '!AI128</f>
        <v>0</v>
      </c>
      <c r="AJ7" s="553">
        <f>'7-Proiectii financiare '!AJ128</f>
        <v>0</v>
      </c>
      <c r="AK7" s="553">
        <f>'7-Proiectii financiare '!AK128</f>
        <v>0</v>
      </c>
      <c r="AL7" s="553">
        <f>'7-Proiectii financiare '!AL128</f>
        <v>0</v>
      </c>
      <c r="AM7" s="553">
        <f>'7-Proiectii financiare '!AM128</f>
        <v>0</v>
      </c>
      <c r="AN7" s="553">
        <f>'7-Proiectii financiare '!AN128</f>
        <v>0</v>
      </c>
      <c r="AO7" s="553">
        <f>'7-Proiectii financiare '!AO128</f>
        <v>0</v>
      </c>
      <c r="AP7" s="553">
        <f>'7-Proiectii financiare '!AP128</f>
        <v>0</v>
      </c>
      <c r="AQ7" s="553">
        <f>'7-Proiectii financiare '!AQ128</f>
        <v>0</v>
      </c>
      <c r="AR7" s="553">
        <f>'7-Proiectii financiare '!AR128</f>
        <v>0</v>
      </c>
    </row>
    <row r="8" spans="1:44" s="124" customFormat="1" ht="24" x14ac:dyDescent="0.2">
      <c r="A8" s="554" t="s">
        <v>489</v>
      </c>
      <c r="B8" s="145"/>
      <c r="C8" s="555">
        <f>C6-C7</f>
        <v>0</v>
      </c>
      <c r="D8" s="556"/>
      <c r="E8" s="557">
        <f>E6-E7</f>
        <v>0</v>
      </c>
      <c r="F8" s="557">
        <f t="shared" ref="F8:AR8" si="0">F6-F7</f>
        <v>0</v>
      </c>
      <c r="G8" s="557">
        <f t="shared" si="0"/>
        <v>0</v>
      </c>
      <c r="H8" s="557">
        <f t="shared" si="0"/>
        <v>0</v>
      </c>
      <c r="I8" s="557">
        <f t="shared" si="0"/>
        <v>0</v>
      </c>
      <c r="J8" s="557">
        <f t="shared" si="0"/>
        <v>0</v>
      </c>
      <c r="K8" s="557">
        <f t="shared" si="0"/>
        <v>0</v>
      </c>
      <c r="L8" s="557">
        <f t="shared" si="0"/>
        <v>0</v>
      </c>
      <c r="M8" s="557">
        <f t="shared" si="0"/>
        <v>0</v>
      </c>
      <c r="N8" s="557">
        <f t="shared" si="0"/>
        <v>0</v>
      </c>
      <c r="O8" s="557">
        <f t="shared" si="0"/>
        <v>0</v>
      </c>
      <c r="P8" s="557">
        <f t="shared" si="0"/>
        <v>0</v>
      </c>
      <c r="Q8" s="557">
        <f t="shared" si="0"/>
        <v>0</v>
      </c>
      <c r="R8" s="557">
        <f t="shared" si="0"/>
        <v>0</v>
      </c>
      <c r="S8" s="557">
        <f t="shared" si="0"/>
        <v>0</v>
      </c>
      <c r="T8" s="557">
        <f t="shared" si="0"/>
        <v>0</v>
      </c>
      <c r="U8" s="557">
        <f t="shared" si="0"/>
        <v>0</v>
      </c>
      <c r="V8" s="557">
        <f t="shared" si="0"/>
        <v>0</v>
      </c>
      <c r="W8" s="557">
        <f t="shared" si="0"/>
        <v>0</v>
      </c>
      <c r="X8" s="557">
        <f t="shared" si="0"/>
        <v>0</v>
      </c>
      <c r="Y8" s="557">
        <f t="shared" si="0"/>
        <v>0</v>
      </c>
      <c r="Z8" s="557">
        <f t="shared" si="0"/>
        <v>0</v>
      </c>
      <c r="AA8" s="557">
        <f t="shared" si="0"/>
        <v>0</v>
      </c>
      <c r="AB8" s="557">
        <f t="shared" si="0"/>
        <v>0</v>
      </c>
      <c r="AC8" s="557">
        <f t="shared" si="0"/>
        <v>0</v>
      </c>
      <c r="AD8" s="557">
        <f t="shared" si="0"/>
        <v>0</v>
      </c>
      <c r="AE8" s="557">
        <f t="shared" si="0"/>
        <v>0</v>
      </c>
      <c r="AF8" s="557">
        <f t="shared" si="0"/>
        <v>0</v>
      </c>
      <c r="AG8" s="557">
        <f t="shared" si="0"/>
        <v>0</v>
      </c>
      <c r="AH8" s="557">
        <f t="shared" si="0"/>
        <v>0</v>
      </c>
      <c r="AI8" s="557">
        <f t="shared" si="0"/>
        <v>0</v>
      </c>
      <c r="AJ8" s="557">
        <f t="shared" si="0"/>
        <v>0</v>
      </c>
      <c r="AK8" s="557">
        <f t="shared" si="0"/>
        <v>0</v>
      </c>
      <c r="AL8" s="557">
        <f t="shared" si="0"/>
        <v>0</v>
      </c>
      <c r="AM8" s="557">
        <f t="shared" si="0"/>
        <v>0</v>
      </c>
      <c r="AN8" s="557">
        <f t="shared" si="0"/>
        <v>0</v>
      </c>
      <c r="AO8" s="557">
        <f t="shared" si="0"/>
        <v>0</v>
      </c>
      <c r="AP8" s="557">
        <f t="shared" si="0"/>
        <v>0</v>
      </c>
      <c r="AQ8" s="557">
        <f t="shared" si="0"/>
        <v>0</v>
      </c>
      <c r="AR8" s="557">
        <f t="shared" si="0"/>
        <v>0</v>
      </c>
    </row>
    <row r="9" spans="1:44" s="121" customFormat="1" x14ac:dyDescent="0.2">
      <c r="A9" s="558" t="s">
        <v>490</v>
      </c>
      <c r="B9" s="142"/>
      <c r="C9" s="559">
        <f>SUM(E9:AR9)</f>
        <v>0</v>
      </c>
      <c r="D9" s="560"/>
      <c r="E9" s="561">
        <f>'6-Plan investitional'!E55</f>
        <v>0</v>
      </c>
      <c r="F9" s="561">
        <f>'6-Plan investitional'!F55</f>
        <v>0</v>
      </c>
      <c r="G9" s="561">
        <f>'6-Plan investitional'!G55</f>
        <v>0</v>
      </c>
      <c r="H9" s="561">
        <f>'6-Plan investitional'!H55</f>
        <v>0</v>
      </c>
      <c r="I9" s="561">
        <f>'6-Plan investitional'!I55</f>
        <v>0</v>
      </c>
      <c r="J9" s="561"/>
      <c r="K9" s="561"/>
      <c r="L9" s="561"/>
      <c r="M9" s="561"/>
      <c r="N9" s="561"/>
      <c r="O9" s="561"/>
      <c r="P9" s="561"/>
      <c r="Q9" s="561"/>
      <c r="R9" s="561"/>
      <c r="S9" s="561"/>
      <c r="T9" s="561"/>
      <c r="U9" s="561"/>
      <c r="V9" s="561"/>
      <c r="W9" s="561"/>
      <c r="X9" s="561"/>
      <c r="Y9" s="561"/>
      <c r="Z9" s="561"/>
      <c r="AA9" s="561"/>
      <c r="AB9" s="561"/>
      <c r="AC9" s="561"/>
      <c r="AD9" s="561"/>
      <c r="AE9" s="561"/>
      <c r="AF9" s="561"/>
      <c r="AG9" s="561"/>
      <c r="AH9" s="561"/>
      <c r="AI9" s="561"/>
      <c r="AJ9" s="561"/>
      <c r="AK9" s="561"/>
      <c r="AL9" s="561"/>
      <c r="AM9" s="561"/>
      <c r="AN9" s="561"/>
      <c r="AO9" s="561"/>
      <c r="AP9" s="561"/>
      <c r="AQ9" s="561"/>
      <c r="AR9" s="561"/>
    </row>
    <row r="10" spans="1:44" s="121" customFormat="1" ht="36" customHeight="1" x14ac:dyDescent="0.2">
      <c r="A10" s="551" t="str">
        <f>'9-Calcul profit operare'!A141</f>
        <v>Cheltuieli cu inlocuirile echipamentelor cu durata scurta de viata</v>
      </c>
      <c r="B10" s="144"/>
      <c r="C10" s="559">
        <f>SUM(E10:AR10)</f>
        <v>0</v>
      </c>
      <c r="D10" s="552"/>
      <c r="E10" s="553">
        <f>'9-Calcul profit operare'!C141</f>
        <v>0</v>
      </c>
      <c r="F10" s="553">
        <f>'9-Calcul profit operare'!D141</f>
        <v>0</v>
      </c>
      <c r="G10" s="553">
        <f>'9-Calcul profit operare'!E141</f>
        <v>0</v>
      </c>
      <c r="H10" s="553">
        <f>'9-Calcul profit operare'!F141</f>
        <v>0</v>
      </c>
      <c r="I10" s="553">
        <f>'9-Calcul profit operare'!G141</f>
        <v>0</v>
      </c>
      <c r="J10" s="553">
        <f>'9-Calcul profit operare'!H141</f>
        <v>0</v>
      </c>
      <c r="K10" s="553">
        <f>'9-Calcul profit operare'!I141</f>
        <v>0</v>
      </c>
      <c r="L10" s="553">
        <f>'9-Calcul profit operare'!J141</f>
        <v>0</v>
      </c>
      <c r="M10" s="553">
        <f>'9-Calcul profit operare'!K141</f>
        <v>0</v>
      </c>
      <c r="N10" s="553">
        <f>'9-Calcul profit operare'!L141</f>
        <v>0</v>
      </c>
      <c r="O10" s="553">
        <f>'9-Calcul profit operare'!M141</f>
        <v>0</v>
      </c>
      <c r="P10" s="553">
        <f>'9-Calcul profit operare'!N141</f>
        <v>0</v>
      </c>
      <c r="Q10" s="553">
        <f>'9-Calcul profit operare'!O141</f>
        <v>0</v>
      </c>
      <c r="R10" s="553">
        <f>'9-Calcul profit operare'!P141</f>
        <v>0</v>
      </c>
      <c r="S10" s="553">
        <f>'9-Calcul profit operare'!Q141</f>
        <v>0</v>
      </c>
      <c r="T10" s="553">
        <f>'9-Calcul profit operare'!R141</f>
        <v>0</v>
      </c>
      <c r="U10" s="553">
        <f>'9-Calcul profit operare'!S141</f>
        <v>0</v>
      </c>
      <c r="V10" s="553">
        <f>'9-Calcul profit operare'!T141</f>
        <v>0</v>
      </c>
      <c r="W10" s="553">
        <f>'9-Calcul profit operare'!U141</f>
        <v>0</v>
      </c>
      <c r="X10" s="553">
        <f>'9-Calcul profit operare'!V141</f>
        <v>0</v>
      </c>
      <c r="Y10" s="553">
        <f>'9-Calcul profit operare'!W141</f>
        <v>0</v>
      </c>
      <c r="Z10" s="553">
        <f>'9-Calcul profit operare'!X141</f>
        <v>0</v>
      </c>
      <c r="AA10" s="553">
        <f>'9-Calcul profit operare'!Y141</f>
        <v>0</v>
      </c>
      <c r="AB10" s="553">
        <f>'9-Calcul profit operare'!Z141</f>
        <v>0</v>
      </c>
      <c r="AC10" s="553">
        <f>'9-Calcul profit operare'!AA141</f>
        <v>0</v>
      </c>
      <c r="AD10" s="553">
        <f>'9-Calcul profit operare'!AB141</f>
        <v>0</v>
      </c>
      <c r="AE10" s="553">
        <f>'9-Calcul profit operare'!AC141</f>
        <v>0</v>
      </c>
      <c r="AF10" s="553">
        <f>'9-Calcul profit operare'!AD141</f>
        <v>0</v>
      </c>
      <c r="AG10" s="553">
        <f>'9-Calcul profit operare'!AE141</f>
        <v>0</v>
      </c>
      <c r="AH10" s="553">
        <f>'9-Calcul profit operare'!AF141</f>
        <v>0</v>
      </c>
      <c r="AI10" s="553">
        <f>'9-Calcul profit operare'!AG141</f>
        <v>0</v>
      </c>
      <c r="AJ10" s="553">
        <f>'9-Calcul profit operare'!AH141</f>
        <v>0</v>
      </c>
      <c r="AK10" s="553">
        <f>'9-Calcul profit operare'!AI141</f>
        <v>0</v>
      </c>
      <c r="AL10" s="553">
        <f>'9-Calcul profit operare'!AJ141</f>
        <v>0</v>
      </c>
      <c r="AM10" s="553">
        <f>'9-Calcul profit operare'!AK141</f>
        <v>0</v>
      </c>
      <c r="AN10" s="553">
        <f>'9-Calcul profit operare'!AL141</f>
        <v>0</v>
      </c>
      <c r="AO10" s="553">
        <f>'9-Calcul profit operare'!AM141</f>
        <v>0</v>
      </c>
      <c r="AP10" s="553">
        <f>'9-Calcul profit operare'!AN141</f>
        <v>0</v>
      </c>
      <c r="AQ10" s="553">
        <f>'9-Calcul profit operare'!AO141</f>
        <v>0</v>
      </c>
      <c r="AR10" s="553">
        <f>'9-Calcul profit operare'!AP141</f>
        <v>0</v>
      </c>
    </row>
    <row r="11" spans="1:44" s="124" customFormat="1" ht="24" x14ac:dyDescent="0.2">
      <c r="A11" s="554" t="s">
        <v>491</v>
      </c>
      <c r="B11" s="145"/>
      <c r="C11" s="555">
        <f>-(C9+C10)</f>
        <v>0</v>
      </c>
      <c r="D11" s="556"/>
      <c r="E11" s="557">
        <f>-(E9+E10)</f>
        <v>0</v>
      </c>
      <c r="F11" s="557">
        <f t="shared" ref="F11:AR11" si="1">-(F9+F10)</f>
        <v>0</v>
      </c>
      <c r="G11" s="557">
        <f t="shared" si="1"/>
        <v>0</v>
      </c>
      <c r="H11" s="557">
        <f t="shared" si="1"/>
        <v>0</v>
      </c>
      <c r="I11" s="557">
        <f t="shared" si="1"/>
        <v>0</v>
      </c>
      <c r="J11" s="557">
        <f t="shared" si="1"/>
        <v>0</v>
      </c>
      <c r="K11" s="557">
        <f t="shared" si="1"/>
        <v>0</v>
      </c>
      <c r="L11" s="557">
        <f t="shared" si="1"/>
        <v>0</v>
      </c>
      <c r="M11" s="557">
        <f t="shared" si="1"/>
        <v>0</v>
      </c>
      <c r="N11" s="557">
        <f t="shared" si="1"/>
        <v>0</v>
      </c>
      <c r="O11" s="557">
        <f t="shared" si="1"/>
        <v>0</v>
      </c>
      <c r="P11" s="557">
        <f t="shared" si="1"/>
        <v>0</v>
      </c>
      <c r="Q11" s="557">
        <f t="shared" si="1"/>
        <v>0</v>
      </c>
      <c r="R11" s="557">
        <f t="shared" si="1"/>
        <v>0</v>
      </c>
      <c r="S11" s="557">
        <f t="shared" si="1"/>
        <v>0</v>
      </c>
      <c r="T11" s="557">
        <f t="shared" si="1"/>
        <v>0</v>
      </c>
      <c r="U11" s="557">
        <f t="shared" si="1"/>
        <v>0</v>
      </c>
      <c r="V11" s="557">
        <f t="shared" si="1"/>
        <v>0</v>
      </c>
      <c r="W11" s="557">
        <f t="shared" si="1"/>
        <v>0</v>
      </c>
      <c r="X11" s="557">
        <f t="shared" si="1"/>
        <v>0</v>
      </c>
      <c r="Y11" s="557">
        <f t="shared" si="1"/>
        <v>0</v>
      </c>
      <c r="Z11" s="557">
        <f t="shared" si="1"/>
        <v>0</v>
      </c>
      <c r="AA11" s="557">
        <f t="shared" si="1"/>
        <v>0</v>
      </c>
      <c r="AB11" s="557">
        <f t="shared" si="1"/>
        <v>0</v>
      </c>
      <c r="AC11" s="557">
        <f t="shared" si="1"/>
        <v>0</v>
      </c>
      <c r="AD11" s="557">
        <f t="shared" si="1"/>
        <v>0</v>
      </c>
      <c r="AE11" s="557">
        <f t="shared" si="1"/>
        <v>0</v>
      </c>
      <c r="AF11" s="557">
        <f t="shared" si="1"/>
        <v>0</v>
      </c>
      <c r="AG11" s="557">
        <f t="shared" si="1"/>
        <v>0</v>
      </c>
      <c r="AH11" s="557">
        <f t="shared" si="1"/>
        <v>0</v>
      </c>
      <c r="AI11" s="557">
        <f t="shared" si="1"/>
        <v>0</v>
      </c>
      <c r="AJ11" s="557">
        <f t="shared" si="1"/>
        <v>0</v>
      </c>
      <c r="AK11" s="557">
        <f t="shared" si="1"/>
        <v>0</v>
      </c>
      <c r="AL11" s="557">
        <f t="shared" si="1"/>
        <v>0</v>
      </c>
      <c r="AM11" s="557">
        <f t="shared" si="1"/>
        <v>0</v>
      </c>
      <c r="AN11" s="557">
        <f t="shared" si="1"/>
        <v>0</v>
      </c>
      <c r="AO11" s="557">
        <f t="shared" si="1"/>
        <v>0</v>
      </c>
      <c r="AP11" s="557">
        <f t="shared" si="1"/>
        <v>0</v>
      </c>
      <c r="AQ11" s="557">
        <f t="shared" si="1"/>
        <v>0</v>
      </c>
      <c r="AR11" s="557">
        <f t="shared" si="1"/>
        <v>0</v>
      </c>
    </row>
    <row r="12" spans="1:44" s="124" customFormat="1" ht="24" x14ac:dyDescent="0.2">
      <c r="A12" s="562" t="s">
        <v>492</v>
      </c>
      <c r="B12" s="146"/>
      <c r="C12" s="301">
        <f>C8+C11</f>
        <v>0</v>
      </c>
      <c r="D12" s="563"/>
      <c r="E12" s="564">
        <f>E8+E11</f>
        <v>0</v>
      </c>
      <c r="F12" s="564">
        <f t="shared" ref="F12:AR12" si="2">F8+F11</f>
        <v>0</v>
      </c>
      <c r="G12" s="564">
        <f t="shared" si="2"/>
        <v>0</v>
      </c>
      <c r="H12" s="564">
        <f t="shared" si="2"/>
        <v>0</v>
      </c>
      <c r="I12" s="564">
        <f t="shared" si="2"/>
        <v>0</v>
      </c>
      <c r="J12" s="564">
        <f t="shared" si="2"/>
        <v>0</v>
      </c>
      <c r="K12" s="564">
        <f t="shared" si="2"/>
        <v>0</v>
      </c>
      <c r="L12" s="564">
        <f t="shared" si="2"/>
        <v>0</v>
      </c>
      <c r="M12" s="564">
        <f t="shared" si="2"/>
        <v>0</v>
      </c>
      <c r="N12" s="564">
        <f t="shared" si="2"/>
        <v>0</v>
      </c>
      <c r="O12" s="564">
        <f t="shared" si="2"/>
        <v>0</v>
      </c>
      <c r="P12" s="564">
        <f t="shared" si="2"/>
        <v>0</v>
      </c>
      <c r="Q12" s="564">
        <f t="shared" si="2"/>
        <v>0</v>
      </c>
      <c r="R12" s="564">
        <f t="shared" si="2"/>
        <v>0</v>
      </c>
      <c r="S12" s="564">
        <f t="shared" si="2"/>
        <v>0</v>
      </c>
      <c r="T12" s="564">
        <f t="shared" si="2"/>
        <v>0</v>
      </c>
      <c r="U12" s="564">
        <f t="shared" si="2"/>
        <v>0</v>
      </c>
      <c r="V12" s="564">
        <f t="shared" si="2"/>
        <v>0</v>
      </c>
      <c r="W12" s="564">
        <f t="shared" si="2"/>
        <v>0</v>
      </c>
      <c r="X12" s="564">
        <f t="shared" si="2"/>
        <v>0</v>
      </c>
      <c r="Y12" s="564">
        <f t="shared" si="2"/>
        <v>0</v>
      </c>
      <c r="Z12" s="564">
        <f t="shared" si="2"/>
        <v>0</v>
      </c>
      <c r="AA12" s="564">
        <f t="shared" si="2"/>
        <v>0</v>
      </c>
      <c r="AB12" s="564">
        <f t="shared" si="2"/>
        <v>0</v>
      </c>
      <c r="AC12" s="564">
        <f t="shared" si="2"/>
        <v>0</v>
      </c>
      <c r="AD12" s="564">
        <f t="shared" si="2"/>
        <v>0</v>
      </c>
      <c r="AE12" s="564">
        <f t="shared" si="2"/>
        <v>0</v>
      </c>
      <c r="AF12" s="564">
        <f t="shared" si="2"/>
        <v>0</v>
      </c>
      <c r="AG12" s="564">
        <f t="shared" si="2"/>
        <v>0</v>
      </c>
      <c r="AH12" s="564">
        <f t="shared" si="2"/>
        <v>0</v>
      </c>
      <c r="AI12" s="564">
        <f t="shared" si="2"/>
        <v>0</v>
      </c>
      <c r="AJ12" s="564">
        <f t="shared" si="2"/>
        <v>0</v>
      </c>
      <c r="AK12" s="564">
        <f t="shared" si="2"/>
        <v>0</v>
      </c>
      <c r="AL12" s="564">
        <f t="shared" si="2"/>
        <v>0</v>
      </c>
      <c r="AM12" s="564">
        <f t="shared" si="2"/>
        <v>0</v>
      </c>
      <c r="AN12" s="564">
        <f t="shared" si="2"/>
        <v>0</v>
      </c>
      <c r="AO12" s="564">
        <f t="shared" si="2"/>
        <v>0</v>
      </c>
      <c r="AP12" s="564">
        <f t="shared" si="2"/>
        <v>0</v>
      </c>
      <c r="AQ12" s="564">
        <f t="shared" si="2"/>
        <v>0</v>
      </c>
      <c r="AR12" s="564">
        <f t="shared" si="2"/>
        <v>0</v>
      </c>
    </row>
    <row r="13" spans="1:44" s="121" customFormat="1" x14ac:dyDescent="0.2">
      <c r="A13" s="160" t="s">
        <v>493</v>
      </c>
      <c r="B13" s="143"/>
      <c r="C13" s="565" t="e">
        <f>SUM(E13:AR13)</f>
        <v>#DIV/0!</v>
      </c>
      <c r="D13" s="513"/>
      <c r="E13" s="550" t="e">
        <f>'6-Plan investitional'!E75</f>
        <v>#DIV/0!</v>
      </c>
      <c r="F13" s="550" t="e">
        <f>'6-Plan investitional'!F75</f>
        <v>#DIV/0!</v>
      </c>
      <c r="G13" s="550" t="e">
        <f>'6-Plan investitional'!G75</f>
        <v>#DIV/0!</v>
      </c>
      <c r="H13" s="550" t="e">
        <f>'6-Plan investitional'!H75</f>
        <v>#DIV/0!</v>
      </c>
      <c r="I13" s="550" t="e">
        <f>'6-Plan investitional'!I75</f>
        <v>#DIV/0!</v>
      </c>
      <c r="J13" s="550"/>
      <c r="K13" s="550"/>
      <c r="L13" s="550"/>
      <c r="M13" s="550"/>
      <c r="N13" s="550"/>
      <c r="O13" s="550"/>
      <c r="P13" s="550"/>
      <c r="Q13" s="550"/>
      <c r="R13" s="550"/>
      <c r="S13" s="550"/>
      <c r="T13" s="550"/>
      <c r="U13" s="550"/>
      <c r="V13" s="550"/>
      <c r="W13" s="550"/>
      <c r="X13" s="550"/>
      <c r="Y13" s="550"/>
      <c r="Z13" s="550"/>
      <c r="AA13" s="550"/>
      <c r="AB13" s="550"/>
      <c r="AC13" s="550"/>
      <c r="AD13" s="550"/>
      <c r="AE13" s="550"/>
      <c r="AF13" s="550"/>
      <c r="AG13" s="550"/>
      <c r="AH13" s="550"/>
      <c r="AI13" s="550"/>
      <c r="AJ13" s="550"/>
      <c r="AK13" s="550"/>
      <c r="AL13" s="550"/>
      <c r="AM13" s="550"/>
      <c r="AN13" s="550"/>
      <c r="AO13" s="550"/>
      <c r="AP13" s="550"/>
      <c r="AQ13" s="550"/>
      <c r="AR13" s="550"/>
    </row>
    <row r="14" spans="1:44" s="121" customFormat="1" ht="36" x14ac:dyDescent="0.2">
      <c r="A14" s="160" t="s">
        <v>494</v>
      </c>
      <c r="B14" s="143"/>
      <c r="C14" s="565">
        <f>SUM(E14:AR14)</f>
        <v>0</v>
      </c>
      <c r="D14" s="513"/>
      <c r="E14" s="550">
        <f>'7-Proiectii financiare '!E84+'7-Proiectii financiare '!E83</f>
        <v>0</v>
      </c>
      <c r="F14" s="550">
        <f>'7-Proiectii financiare '!F84+'7-Proiectii financiare '!F83</f>
        <v>0</v>
      </c>
      <c r="G14" s="550">
        <f>'7-Proiectii financiare '!G84+'7-Proiectii financiare '!G83</f>
        <v>0</v>
      </c>
      <c r="H14" s="550">
        <f>'7-Proiectii financiare '!H84+'7-Proiectii financiare '!H83</f>
        <v>0</v>
      </c>
      <c r="I14" s="550">
        <f>'7-Proiectii financiare '!I84+'7-Proiectii financiare '!I83</f>
        <v>0</v>
      </c>
      <c r="J14" s="550">
        <f>'7-Proiectii financiare '!J84+'7-Proiectii financiare '!J83</f>
        <v>0</v>
      </c>
      <c r="K14" s="550">
        <f>'7-Proiectii financiare '!K84+'7-Proiectii financiare '!K83</f>
        <v>0</v>
      </c>
      <c r="L14" s="550">
        <f>'7-Proiectii financiare '!L84+'7-Proiectii financiare '!L83</f>
        <v>0</v>
      </c>
      <c r="M14" s="550">
        <f>'7-Proiectii financiare '!M84+'7-Proiectii financiare '!M83</f>
        <v>0</v>
      </c>
      <c r="N14" s="550">
        <f>'7-Proiectii financiare '!N84+'7-Proiectii financiare '!N83</f>
        <v>0</v>
      </c>
      <c r="O14" s="550">
        <f>'7-Proiectii financiare '!O84+'7-Proiectii financiare '!O83</f>
        <v>0</v>
      </c>
      <c r="P14" s="550">
        <f>'7-Proiectii financiare '!P84+'7-Proiectii financiare '!P83</f>
        <v>0</v>
      </c>
      <c r="Q14" s="550">
        <f>'7-Proiectii financiare '!Q84+'7-Proiectii financiare '!Q83</f>
        <v>0</v>
      </c>
      <c r="R14" s="550">
        <f>'7-Proiectii financiare '!R84+'7-Proiectii financiare '!R83</f>
        <v>0</v>
      </c>
      <c r="S14" s="550">
        <f>'7-Proiectii financiare '!S84+'7-Proiectii financiare '!S83</f>
        <v>0</v>
      </c>
      <c r="T14" s="550">
        <f>'7-Proiectii financiare '!T84+'7-Proiectii financiare '!T83</f>
        <v>0</v>
      </c>
      <c r="U14" s="550">
        <f>'7-Proiectii financiare '!U84+'7-Proiectii financiare '!U83</f>
        <v>0</v>
      </c>
      <c r="V14" s="550">
        <f>'7-Proiectii financiare '!V84+'7-Proiectii financiare '!V83</f>
        <v>0</v>
      </c>
      <c r="W14" s="550">
        <f>'7-Proiectii financiare '!W84+'7-Proiectii financiare '!W83</f>
        <v>0</v>
      </c>
      <c r="X14" s="550">
        <f>'7-Proiectii financiare '!X84+'7-Proiectii financiare '!X83</f>
        <v>0</v>
      </c>
      <c r="Y14" s="550">
        <f>'7-Proiectii financiare '!Y84+'7-Proiectii financiare '!Y83</f>
        <v>0</v>
      </c>
      <c r="Z14" s="550">
        <f>'7-Proiectii financiare '!Z84+'7-Proiectii financiare '!Z83</f>
        <v>0</v>
      </c>
      <c r="AA14" s="550">
        <f>'7-Proiectii financiare '!AA84+'7-Proiectii financiare '!AA83</f>
        <v>0</v>
      </c>
      <c r="AB14" s="550">
        <f>'7-Proiectii financiare '!AB84+'7-Proiectii financiare '!AB83</f>
        <v>0</v>
      </c>
      <c r="AC14" s="550">
        <f>'7-Proiectii financiare '!AC84+'7-Proiectii financiare '!AC83</f>
        <v>0</v>
      </c>
      <c r="AD14" s="550">
        <f>'7-Proiectii financiare '!AD84+'7-Proiectii financiare '!AD83</f>
        <v>0</v>
      </c>
      <c r="AE14" s="550">
        <f>'7-Proiectii financiare '!AE84+'7-Proiectii financiare '!AE83</f>
        <v>0</v>
      </c>
      <c r="AF14" s="550">
        <f>'7-Proiectii financiare '!AF84+'7-Proiectii financiare '!AF83</f>
        <v>0</v>
      </c>
      <c r="AG14" s="550">
        <f>'7-Proiectii financiare '!AG84+'7-Proiectii financiare '!AG83</f>
        <v>0</v>
      </c>
      <c r="AH14" s="550">
        <f>'7-Proiectii financiare '!AH84+'7-Proiectii financiare '!AH83</f>
        <v>0</v>
      </c>
      <c r="AI14" s="550">
        <f>'7-Proiectii financiare '!AI84+'7-Proiectii financiare '!AI83</f>
        <v>0</v>
      </c>
      <c r="AJ14" s="550">
        <f>'7-Proiectii financiare '!AJ84+'7-Proiectii financiare '!AJ83</f>
        <v>0</v>
      </c>
      <c r="AK14" s="550">
        <f>'7-Proiectii financiare '!AK84+'7-Proiectii financiare '!AK83</f>
        <v>0</v>
      </c>
      <c r="AL14" s="550">
        <f>'7-Proiectii financiare '!AL84+'7-Proiectii financiare '!AL83</f>
        <v>0</v>
      </c>
      <c r="AM14" s="550">
        <f>'7-Proiectii financiare '!AM84+'7-Proiectii financiare '!AM83</f>
        <v>0</v>
      </c>
      <c r="AN14" s="550">
        <f>'7-Proiectii financiare '!AN84+'7-Proiectii financiare '!AN83</f>
        <v>0</v>
      </c>
      <c r="AO14" s="550">
        <f>'7-Proiectii financiare '!AO84+'7-Proiectii financiare '!AO83</f>
        <v>0</v>
      </c>
      <c r="AP14" s="550">
        <f>'7-Proiectii financiare '!AP84+'7-Proiectii financiare '!AP83</f>
        <v>0</v>
      </c>
      <c r="AQ14" s="550">
        <f>'7-Proiectii financiare '!AQ84+'7-Proiectii financiare '!AQ83</f>
        <v>0</v>
      </c>
      <c r="AR14" s="550">
        <f>'7-Proiectii financiare '!AR84+'7-Proiectii financiare '!AR83</f>
        <v>0</v>
      </c>
    </row>
    <row r="15" spans="1:44" s="121" customFormat="1" ht="15" customHeight="1" x14ac:dyDescent="0.2">
      <c r="A15" s="547" t="s">
        <v>495</v>
      </c>
      <c r="B15" s="143"/>
      <c r="C15" s="565">
        <f>SUM(E15:AR15)</f>
        <v>0</v>
      </c>
      <c r="D15" s="513"/>
      <c r="E15" s="550">
        <f>'6-Plan investitional'!E81</f>
        <v>0</v>
      </c>
      <c r="F15" s="550">
        <f>'6-Plan investitional'!F81</f>
        <v>0</v>
      </c>
      <c r="G15" s="550">
        <f>'6-Plan investitional'!G81</f>
        <v>0</v>
      </c>
      <c r="H15" s="550">
        <f>'6-Plan investitional'!H81</f>
        <v>0</v>
      </c>
      <c r="I15" s="550">
        <f>'6-Plan investitional'!I81</f>
        <v>0</v>
      </c>
      <c r="J15" s="550">
        <f>'6-Plan investitional'!J81</f>
        <v>0</v>
      </c>
      <c r="K15" s="550">
        <f>'6-Plan investitional'!K81</f>
        <v>0</v>
      </c>
      <c r="L15" s="550">
        <f>'6-Plan investitional'!L81</f>
        <v>0</v>
      </c>
      <c r="M15" s="550">
        <f>'6-Plan investitional'!M81</f>
        <v>0</v>
      </c>
      <c r="N15" s="550">
        <f>'6-Plan investitional'!N81</f>
        <v>0</v>
      </c>
      <c r="O15" s="550">
        <f>'6-Plan investitional'!O81</f>
        <v>0</v>
      </c>
      <c r="P15" s="550">
        <f>'6-Plan investitional'!P81</f>
        <v>0</v>
      </c>
      <c r="Q15" s="550">
        <f>'6-Plan investitional'!Q81</f>
        <v>0</v>
      </c>
      <c r="R15" s="550">
        <f>'6-Plan investitional'!R81</f>
        <v>0</v>
      </c>
      <c r="S15" s="550">
        <f>'6-Plan investitional'!S81</f>
        <v>0</v>
      </c>
      <c r="T15" s="550">
        <f>'6-Plan investitional'!T81</f>
        <v>0</v>
      </c>
      <c r="U15" s="550">
        <f>'6-Plan investitional'!U81</f>
        <v>0</v>
      </c>
      <c r="V15" s="550">
        <f>'6-Plan investitional'!V81</f>
        <v>0</v>
      </c>
      <c r="W15" s="550">
        <f>'6-Plan investitional'!W81</f>
        <v>0</v>
      </c>
      <c r="X15" s="550">
        <f>'6-Plan investitional'!X81</f>
        <v>0</v>
      </c>
      <c r="Y15" s="550">
        <f>'6-Plan investitional'!Y81</f>
        <v>0</v>
      </c>
      <c r="Z15" s="550">
        <f>'6-Plan investitional'!Z81</f>
        <v>0</v>
      </c>
      <c r="AA15" s="550">
        <f>'6-Plan investitional'!AA81</f>
        <v>0</v>
      </c>
      <c r="AB15" s="550">
        <f>'6-Plan investitional'!AB81</f>
        <v>0</v>
      </c>
      <c r="AC15" s="550">
        <f>'6-Plan investitional'!AC81</f>
        <v>0</v>
      </c>
      <c r="AD15" s="550">
        <f>'6-Plan investitional'!AD81</f>
        <v>0</v>
      </c>
      <c r="AE15" s="550">
        <f>'6-Plan investitional'!AE81</f>
        <v>0</v>
      </c>
      <c r="AF15" s="550">
        <f>'6-Plan investitional'!AF81</f>
        <v>0</v>
      </c>
      <c r="AG15" s="550">
        <f>'6-Plan investitional'!AG81</f>
        <v>0</v>
      </c>
      <c r="AH15" s="550">
        <f>'6-Plan investitional'!AH81</f>
        <v>0</v>
      </c>
      <c r="AI15" s="550">
        <f>'6-Plan investitional'!AI81</f>
        <v>0</v>
      </c>
      <c r="AJ15" s="550">
        <f>'6-Plan investitional'!AJ81</f>
        <v>0</v>
      </c>
      <c r="AK15" s="550">
        <f>'6-Plan investitional'!AK81</f>
        <v>0</v>
      </c>
      <c r="AL15" s="550">
        <f>'6-Plan investitional'!AL81</f>
        <v>0</v>
      </c>
      <c r="AM15" s="550">
        <f>'6-Plan investitional'!AM81</f>
        <v>0</v>
      </c>
      <c r="AN15" s="550">
        <f>'6-Plan investitional'!AN81</f>
        <v>0</v>
      </c>
      <c r="AO15" s="550">
        <f>'6-Plan investitional'!AO81</f>
        <v>0</v>
      </c>
      <c r="AP15" s="550">
        <f>'6-Plan investitional'!AP81</f>
        <v>0</v>
      </c>
      <c r="AQ15" s="550">
        <f>'6-Plan investitional'!AQ81</f>
        <v>0</v>
      </c>
      <c r="AR15" s="550">
        <f>'6-Plan investitional'!AR81</f>
        <v>0</v>
      </c>
    </row>
    <row r="16" spans="1:44" s="121" customFormat="1" ht="24" x14ac:dyDescent="0.2">
      <c r="A16" s="160" t="s">
        <v>496</v>
      </c>
      <c r="B16" s="143"/>
      <c r="C16" s="565">
        <f>SUM(E16:AR16)</f>
        <v>0</v>
      </c>
      <c r="D16" s="513"/>
      <c r="E16" s="550">
        <f>'7-Proiectii financiare '!E129</f>
        <v>0</v>
      </c>
      <c r="F16" s="550">
        <f>'7-Proiectii financiare '!F129</f>
        <v>0</v>
      </c>
      <c r="G16" s="550">
        <f>'7-Proiectii financiare '!G129</f>
        <v>0</v>
      </c>
      <c r="H16" s="550">
        <f>'7-Proiectii financiare '!H129</f>
        <v>0</v>
      </c>
      <c r="I16" s="550">
        <f>'7-Proiectii financiare '!I129</f>
        <v>0</v>
      </c>
      <c r="J16" s="550">
        <f>'7-Proiectii financiare '!J129</f>
        <v>0</v>
      </c>
      <c r="K16" s="550">
        <f>'7-Proiectii financiare '!K129</f>
        <v>0</v>
      </c>
      <c r="L16" s="550">
        <f>'7-Proiectii financiare '!L129</f>
        <v>0</v>
      </c>
      <c r="M16" s="550">
        <f>'7-Proiectii financiare '!M129</f>
        <v>0</v>
      </c>
      <c r="N16" s="550">
        <f>'7-Proiectii financiare '!N129</f>
        <v>0</v>
      </c>
      <c r="O16" s="550">
        <f>'7-Proiectii financiare '!O129</f>
        <v>0</v>
      </c>
      <c r="P16" s="550">
        <f>'7-Proiectii financiare '!P129</f>
        <v>0</v>
      </c>
      <c r="Q16" s="550">
        <f>'7-Proiectii financiare '!Q129</f>
        <v>0</v>
      </c>
      <c r="R16" s="550">
        <f>'7-Proiectii financiare '!R129</f>
        <v>0</v>
      </c>
      <c r="S16" s="550">
        <f>'7-Proiectii financiare '!S129</f>
        <v>0</v>
      </c>
      <c r="T16" s="550">
        <f>'7-Proiectii financiare '!T129</f>
        <v>0</v>
      </c>
      <c r="U16" s="550">
        <f>'7-Proiectii financiare '!U129</f>
        <v>0</v>
      </c>
      <c r="V16" s="550">
        <f>'7-Proiectii financiare '!V129</f>
        <v>0</v>
      </c>
      <c r="W16" s="550">
        <f>'7-Proiectii financiare '!W129</f>
        <v>0</v>
      </c>
      <c r="X16" s="550">
        <f>'7-Proiectii financiare '!X129</f>
        <v>0</v>
      </c>
      <c r="Y16" s="550">
        <f>'7-Proiectii financiare '!Y129</f>
        <v>0</v>
      </c>
      <c r="Z16" s="550">
        <f>'7-Proiectii financiare '!Z129</f>
        <v>0</v>
      </c>
      <c r="AA16" s="550">
        <f>'7-Proiectii financiare '!AA129</f>
        <v>0</v>
      </c>
      <c r="AB16" s="550">
        <f>'7-Proiectii financiare '!AB129</f>
        <v>0</v>
      </c>
      <c r="AC16" s="550">
        <f>'7-Proiectii financiare '!AC129</f>
        <v>0</v>
      </c>
      <c r="AD16" s="550">
        <f>'7-Proiectii financiare '!AD129</f>
        <v>0</v>
      </c>
      <c r="AE16" s="550">
        <f>'7-Proiectii financiare '!AE129</f>
        <v>0</v>
      </c>
      <c r="AF16" s="550">
        <f>'7-Proiectii financiare '!AF129</f>
        <v>0</v>
      </c>
      <c r="AG16" s="550">
        <f>'7-Proiectii financiare '!AG129</f>
        <v>0</v>
      </c>
      <c r="AH16" s="550">
        <f>'7-Proiectii financiare '!AH129</f>
        <v>0</v>
      </c>
      <c r="AI16" s="550">
        <f>'7-Proiectii financiare '!AI129</f>
        <v>0</v>
      </c>
      <c r="AJ16" s="550">
        <f>'7-Proiectii financiare '!AJ129</f>
        <v>0</v>
      </c>
      <c r="AK16" s="550">
        <f>'7-Proiectii financiare '!AK129</f>
        <v>0</v>
      </c>
      <c r="AL16" s="550">
        <f>'7-Proiectii financiare '!AL129</f>
        <v>0</v>
      </c>
      <c r="AM16" s="550">
        <f>'7-Proiectii financiare '!AM129</f>
        <v>0</v>
      </c>
      <c r="AN16" s="550">
        <f>'7-Proiectii financiare '!AN129</f>
        <v>0</v>
      </c>
      <c r="AO16" s="550">
        <f>'7-Proiectii financiare '!AO129</f>
        <v>0</v>
      </c>
      <c r="AP16" s="550">
        <f>'7-Proiectii financiare '!AP129</f>
        <v>0</v>
      </c>
      <c r="AQ16" s="550">
        <f>'7-Proiectii financiare '!AQ129</f>
        <v>0</v>
      </c>
      <c r="AR16" s="550">
        <f>'7-Proiectii financiare '!AR129</f>
        <v>0</v>
      </c>
    </row>
    <row r="17" spans="1:44" s="124" customFormat="1" ht="24" x14ac:dyDescent="0.2">
      <c r="A17" s="562" t="s">
        <v>497</v>
      </c>
      <c r="B17" s="146"/>
      <c r="C17" s="301" t="e">
        <f>C13-C15-C16</f>
        <v>#DIV/0!</v>
      </c>
      <c r="D17" s="563">
        <f>D13+D14-D15-D16</f>
        <v>0</v>
      </c>
      <c r="E17" s="564" t="e">
        <f>E13+E14-E15-E16</f>
        <v>#DIV/0!</v>
      </c>
      <c r="F17" s="564" t="e">
        <f t="shared" ref="F17:AR17" si="3">F13+F14-F15-F16</f>
        <v>#DIV/0!</v>
      </c>
      <c r="G17" s="564" t="e">
        <f t="shared" si="3"/>
        <v>#DIV/0!</v>
      </c>
      <c r="H17" s="564" t="e">
        <f t="shared" si="3"/>
        <v>#DIV/0!</v>
      </c>
      <c r="I17" s="564" t="e">
        <f t="shared" si="3"/>
        <v>#DIV/0!</v>
      </c>
      <c r="J17" s="564">
        <f t="shared" si="3"/>
        <v>0</v>
      </c>
      <c r="K17" s="564">
        <f t="shared" si="3"/>
        <v>0</v>
      </c>
      <c r="L17" s="564">
        <f t="shared" si="3"/>
        <v>0</v>
      </c>
      <c r="M17" s="564">
        <f t="shared" si="3"/>
        <v>0</v>
      </c>
      <c r="N17" s="564">
        <f t="shared" si="3"/>
        <v>0</v>
      </c>
      <c r="O17" s="564">
        <f t="shared" si="3"/>
        <v>0</v>
      </c>
      <c r="P17" s="564">
        <f t="shared" si="3"/>
        <v>0</v>
      </c>
      <c r="Q17" s="564">
        <f t="shared" si="3"/>
        <v>0</v>
      </c>
      <c r="R17" s="564">
        <f t="shared" si="3"/>
        <v>0</v>
      </c>
      <c r="S17" s="564">
        <f t="shared" si="3"/>
        <v>0</v>
      </c>
      <c r="T17" s="564">
        <f t="shared" si="3"/>
        <v>0</v>
      </c>
      <c r="U17" s="564">
        <f t="shared" si="3"/>
        <v>0</v>
      </c>
      <c r="V17" s="564">
        <f t="shared" si="3"/>
        <v>0</v>
      </c>
      <c r="W17" s="564">
        <f t="shared" si="3"/>
        <v>0</v>
      </c>
      <c r="X17" s="564">
        <f t="shared" si="3"/>
        <v>0</v>
      </c>
      <c r="Y17" s="564">
        <f t="shared" si="3"/>
        <v>0</v>
      </c>
      <c r="Z17" s="564">
        <f t="shared" si="3"/>
        <v>0</v>
      </c>
      <c r="AA17" s="564">
        <f t="shared" si="3"/>
        <v>0</v>
      </c>
      <c r="AB17" s="564">
        <f t="shared" si="3"/>
        <v>0</v>
      </c>
      <c r="AC17" s="564">
        <f t="shared" si="3"/>
        <v>0</v>
      </c>
      <c r="AD17" s="564">
        <f t="shared" si="3"/>
        <v>0</v>
      </c>
      <c r="AE17" s="564">
        <f t="shared" si="3"/>
        <v>0</v>
      </c>
      <c r="AF17" s="564">
        <f t="shared" si="3"/>
        <v>0</v>
      </c>
      <c r="AG17" s="564">
        <f t="shared" si="3"/>
        <v>0</v>
      </c>
      <c r="AH17" s="564">
        <f t="shared" si="3"/>
        <v>0</v>
      </c>
      <c r="AI17" s="564">
        <f t="shared" si="3"/>
        <v>0</v>
      </c>
      <c r="AJ17" s="564">
        <f t="shared" si="3"/>
        <v>0</v>
      </c>
      <c r="AK17" s="564">
        <f t="shared" si="3"/>
        <v>0</v>
      </c>
      <c r="AL17" s="564">
        <f t="shared" si="3"/>
        <v>0</v>
      </c>
      <c r="AM17" s="564">
        <f t="shared" si="3"/>
        <v>0</v>
      </c>
      <c r="AN17" s="564">
        <f t="shared" si="3"/>
        <v>0</v>
      </c>
      <c r="AO17" s="564">
        <f t="shared" si="3"/>
        <v>0</v>
      </c>
      <c r="AP17" s="564">
        <f t="shared" si="3"/>
        <v>0</v>
      </c>
      <c r="AQ17" s="564">
        <f t="shared" si="3"/>
        <v>0</v>
      </c>
      <c r="AR17" s="564">
        <f t="shared" si="3"/>
        <v>0</v>
      </c>
    </row>
    <row r="18" spans="1:44" s="124" customFormat="1" x14ac:dyDescent="0.2">
      <c r="A18" s="562" t="s">
        <v>498</v>
      </c>
      <c r="B18" s="146"/>
      <c r="C18" s="301" t="e">
        <f>C8+C17+C11</f>
        <v>#DIV/0!</v>
      </c>
      <c r="D18" s="563">
        <f t="shared" ref="D18" si="4">D8+D17+D11</f>
        <v>0</v>
      </c>
      <c r="E18" s="564" t="e">
        <f>E8+E17+E11</f>
        <v>#DIV/0!</v>
      </c>
      <c r="F18" s="564" t="e">
        <f t="shared" ref="F18:AR18" si="5">F8+F17+F11</f>
        <v>#DIV/0!</v>
      </c>
      <c r="G18" s="564" t="e">
        <f t="shared" si="5"/>
        <v>#DIV/0!</v>
      </c>
      <c r="H18" s="564" t="e">
        <f t="shared" si="5"/>
        <v>#DIV/0!</v>
      </c>
      <c r="I18" s="564" t="e">
        <f t="shared" si="5"/>
        <v>#DIV/0!</v>
      </c>
      <c r="J18" s="564">
        <f t="shared" si="5"/>
        <v>0</v>
      </c>
      <c r="K18" s="564">
        <f t="shared" si="5"/>
        <v>0</v>
      </c>
      <c r="L18" s="564">
        <f t="shared" si="5"/>
        <v>0</v>
      </c>
      <c r="M18" s="564">
        <f t="shared" si="5"/>
        <v>0</v>
      </c>
      <c r="N18" s="564">
        <f t="shared" si="5"/>
        <v>0</v>
      </c>
      <c r="O18" s="564">
        <f t="shared" si="5"/>
        <v>0</v>
      </c>
      <c r="P18" s="564">
        <f t="shared" si="5"/>
        <v>0</v>
      </c>
      <c r="Q18" s="564">
        <f t="shared" si="5"/>
        <v>0</v>
      </c>
      <c r="R18" s="564">
        <f t="shared" si="5"/>
        <v>0</v>
      </c>
      <c r="S18" s="564">
        <f t="shared" si="5"/>
        <v>0</v>
      </c>
      <c r="T18" s="564">
        <f t="shared" si="5"/>
        <v>0</v>
      </c>
      <c r="U18" s="564">
        <f t="shared" si="5"/>
        <v>0</v>
      </c>
      <c r="V18" s="564">
        <f t="shared" si="5"/>
        <v>0</v>
      </c>
      <c r="W18" s="564">
        <f t="shared" si="5"/>
        <v>0</v>
      </c>
      <c r="X18" s="564">
        <f t="shared" si="5"/>
        <v>0</v>
      </c>
      <c r="Y18" s="564">
        <f t="shared" si="5"/>
        <v>0</v>
      </c>
      <c r="Z18" s="564">
        <f t="shared" si="5"/>
        <v>0</v>
      </c>
      <c r="AA18" s="564">
        <f t="shared" si="5"/>
        <v>0</v>
      </c>
      <c r="AB18" s="564">
        <f t="shared" si="5"/>
        <v>0</v>
      </c>
      <c r="AC18" s="564">
        <f t="shared" si="5"/>
        <v>0</v>
      </c>
      <c r="AD18" s="564">
        <f t="shared" si="5"/>
        <v>0</v>
      </c>
      <c r="AE18" s="564">
        <f t="shared" si="5"/>
        <v>0</v>
      </c>
      <c r="AF18" s="564">
        <f t="shared" si="5"/>
        <v>0</v>
      </c>
      <c r="AG18" s="564">
        <f t="shared" si="5"/>
        <v>0</v>
      </c>
      <c r="AH18" s="564">
        <f t="shared" si="5"/>
        <v>0</v>
      </c>
      <c r="AI18" s="564">
        <f t="shared" si="5"/>
        <v>0</v>
      </c>
      <c r="AJ18" s="564">
        <f t="shared" si="5"/>
        <v>0</v>
      </c>
      <c r="AK18" s="564">
        <f t="shared" si="5"/>
        <v>0</v>
      </c>
      <c r="AL18" s="564">
        <f t="shared" si="5"/>
        <v>0</v>
      </c>
      <c r="AM18" s="564">
        <f t="shared" si="5"/>
        <v>0</v>
      </c>
      <c r="AN18" s="564">
        <f t="shared" si="5"/>
        <v>0</v>
      </c>
      <c r="AO18" s="564">
        <f t="shared" si="5"/>
        <v>0</v>
      </c>
      <c r="AP18" s="564">
        <f t="shared" si="5"/>
        <v>0</v>
      </c>
      <c r="AQ18" s="564">
        <f t="shared" si="5"/>
        <v>0</v>
      </c>
      <c r="AR18" s="564">
        <f t="shared" si="5"/>
        <v>0</v>
      </c>
    </row>
    <row r="19" spans="1:44" s="124" customFormat="1" x14ac:dyDescent="0.2">
      <c r="A19" s="562" t="s">
        <v>499</v>
      </c>
      <c r="B19" s="146"/>
      <c r="C19" s="301"/>
      <c r="D19" s="566">
        <f>D18</f>
        <v>0</v>
      </c>
      <c r="E19" s="564" t="e">
        <f>E18</f>
        <v>#DIV/0!</v>
      </c>
      <c r="F19" s="564" t="e">
        <f t="shared" ref="F19:AR19" si="6">F18</f>
        <v>#DIV/0!</v>
      </c>
      <c r="G19" s="564" t="e">
        <f t="shared" si="6"/>
        <v>#DIV/0!</v>
      </c>
      <c r="H19" s="564" t="e">
        <f t="shared" si="6"/>
        <v>#DIV/0!</v>
      </c>
      <c r="I19" s="564" t="e">
        <f t="shared" si="6"/>
        <v>#DIV/0!</v>
      </c>
      <c r="J19" s="564">
        <f t="shared" si="6"/>
        <v>0</v>
      </c>
      <c r="K19" s="564">
        <f t="shared" si="6"/>
        <v>0</v>
      </c>
      <c r="L19" s="564">
        <f t="shared" si="6"/>
        <v>0</v>
      </c>
      <c r="M19" s="564">
        <f t="shared" si="6"/>
        <v>0</v>
      </c>
      <c r="N19" s="564">
        <f t="shared" si="6"/>
        <v>0</v>
      </c>
      <c r="O19" s="564">
        <f t="shared" si="6"/>
        <v>0</v>
      </c>
      <c r="P19" s="564">
        <f t="shared" si="6"/>
        <v>0</v>
      </c>
      <c r="Q19" s="564">
        <f t="shared" si="6"/>
        <v>0</v>
      </c>
      <c r="R19" s="564">
        <f t="shared" si="6"/>
        <v>0</v>
      </c>
      <c r="S19" s="564">
        <f t="shared" si="6"/>
        <v>0</v>
      </c>
      <c r="T19" s="564">
        <f t="shared" si="6"/>
        <v>0</v>
      </c>
      <c r="U19" s="564">
        <f t="shared" si="6"/>
        <v>0</v>
      </c>
      <c r="V19" s="564">
        <f t="shared" si="6"/>
        <v>0</v>
      </c>
      <c r="W19" s="564">
        <f t="shared" si="6"/>
        <v>0</v>
      </c>
      <c r="X19" s="564">
        <f t="shared" si="6"/>
        <v>0</v>
      </c>
      <c r="Y19" s="564">
        <f t="shared" si="6"/>
        <v>0</v>
      </c>
      <c r="Z19" s="564">
        <f t="shared" si="6"/>
        <v>0</v>
      </c>
      <c r="AA19" s="564">
        <f t="shared" si="6"/>
        <v>0</v>
      </c>
      <c r="AB19" s="564">
        <f t="shared" si="6"/>
        <v>0</v>
      </c>
      <c r="AC19" s="564">
        <f t="shared" si="6"/>
        <v>0</v>
      </c>
      <c r="AD19" s="564">
        <f t="shared" si="6"/>
        <v>0</v>
      </c>
      <c r="AE19" s="564">
        <f t="shared" si="6"/>
        <v>0</v>
      </c>
      <c r="AF19" s="564">
        <f t="shared" si="6"/>
        <v>0</v>
      </c>
      <c r="AG19" s="564">
        <f t="shared" si="6"/>
        <v>0</v>
      </c>
      <c r="AH19" s="564">
        <f t="shared" si="6"/>
        <v>0</v>
      </c>
      <c r="AI19" s="564">
        <f t="shared" si="6"/>
        <v>0</v>
      </c>
      <c r="AJ19" s="564">
        <f t="shared" si="6"/>
        <v>0</v>
      </c>
      <c r="AK19" s="564">
        <f t="shared" si="6"/>
        <v>0</v>
      </c>
      <c r="AL19" s="564">
        <f t="shared" si="6"/>
        <v>0</v>
      </c>
      <c r="AM19" s="564">
        <f t="shared" si="6"/>
        <v>0</v>
      </c>
      <c r="AN19" s="564">
        <f t="shared" si="6"/>
        <v>0</v>
      </c>
      <c r="AO19" s="564">
        <f t="shared" si="6"/>
        <v>0</v>
      </c>
      <c r="AP19" s="564">
        <f t="shared" si="6"/>
        <v>0</v>
      </c>
      <c r="AQ19" s="564">
        <f t="shared" si="6"/>
        <v>0</v>
      </c>
      <c r="AR19" s="564">
        <f t="shared" si="6"/>
        <v>0</v>
      </c>
    </row>
    <row r="20" spans="1:44" s="121" customFormat="1" x14ac:dyDescent="0.2">
      <c r="A20" s="160"/>
      <c r="B20" s="143"/>
      <c r="C20" s="401"/>
      <c r="D20" s="401"/>
      <c r="E20" s="353"/>
      <c r="F20" s="353"/>
      <c r="G20" s="353"/>
      <c r="H20" s="353"/>
      <c r="I20" s="353"/>
      <c r="J20" s="353"/>
      <c r="K20" s="353"/>
      <c r="L20" s="353"/>
    </row>
    <row r="21" spans="1:44" s="121" customFormat="1" x14ac:dyDescent="0.2">
      <c r="A21" s="160"/>
      <c r="B21" s="143"/>
      <c r="C21" s="401"/>
      <c r="D21" s="401"/>
      <c r="E21" s="353"/>
      <c r="F21" s="353"/>
      <c r="G21" s="353"/>
      <c r="H21" s="353"/>
      <c r="I21" s="353"/>
      <c r="J21" s="353"/>
      <c r="K21" s="353"/>
      <c r="L21" s="353"/>
    </row>
    <row r="22" spans="1:44" s="121" customFormat="1" x14ac:dyDescent="0.2">
      <c r="A22" s="567" t="s">
        <v>500</v>
      </c>
      <c r="B22" s="147"/>
      <c r="C22" s="568"/>
      <c r="D22" s="568"/>
      <c r="E22" s="568" t="e">
        <f>IF(AND(E19&gt;=0,F19&gt;=0,G19&gt;=0,H19&gt;=0,I19&gt;=0,J19&gt;=0,K19&gt;=0,L19&gt;=0,M19&gt;=0,N19&gt;=0,O19&gt;=0,P19&gt;=0,Q19&gt;=0,R19&gt;=0,S19&gt;=0,T19&gt;=0,U19&gt;=0,V19&gt;=0,W19&gt;=0,X19&gt;=0,AA19&gt;=0,Y19&gt;=0,Z19&gt;=0,AB19&gt;=0,AC19&gt;=0,AD19&gt;=0,AE19&gt;=0,AF19&gt;=0,AG19&gt;=0,AH19&gt;=0,AI19&gt;=0,AJ19&gt;=0,AK19&gt;=0,AL19&gt;=0),"DA","NU")</f>
        <v>#DIV/0!</v>
      </c>
      <c r="F22" s="568" t="str">
        <f>IF(AND(AM19&gt;=0,AN19&gt;=0,AO19&gt;=0,AP19&gt;=0,AR19&gt;=0,AQ19&gt;=0,AR19&gt;=0),"DA","NU")</f>
        <v>DA</v>
      </c>
      <c r="G22" s="353"/>
      <c r="H22" s="353"/>
      <c r="I22" s="353"/>
      <c r="J22" s="353"/>
      <c r="K22" s="353"/>
      <c r="L22" s="353"/>
    </row>
  </sheetData>
  <mergeCells count="2">
    <mergeCell ref="A1:G1"/>
    <mergeCell ref="E4:X4"/>
  </mergeCells>
  <conditionalFormatting sqref="C22">
    <cfRule type="containsText" dxfId="4" priority="1" operator="containsText" text="NU">
      <formula>NOT(ISERROR(SEARCH("NU",C22)))</formula>
    </cfRule>
  </conditionalFormatting>
  <conditionalFormatting sqref="D19:AR19">
    <cfRule type="cellIs" dxfId="3" priority="4" operator="lessThan">
      <formula>0</formula>
    </cfRule>
  </conditionalFormatting>
  <conditionalFormatting sqref="E22:F22">
    <cfRule type="containsText" dxfId="2" priority="6" operator="containsText" text="NU">
      <formula>NOT(ISERROR(SEARCH("NU",E22)))</formula>
    </cfRule>
  </conditionalFormatting>
  <pageMargins left="0.45" right="0.45" top="0.75" bottom="0.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2"/>
  <sheetViews>
    <sheetView topLeftCell="A17" workbookViewId="0">
      <selection activeCell="B43" sqref="B43"/>
    </sheetView>
  </sheetViews>
  <sheetFormatPr defaultColWidth="9.28515625" defaultRowHeight="12" x14ac:dyDescent="0.2"/>
  <cols>
    <col min="1" max="1" width="27.42578125" style="42" customWidth="1"/>
    <col min="2" max="2" width="13" style="162" customWidth="1"/>
    <col min="3" max="3" width="12.28515625" style="163" customWidth="1"/>
    <col min="4" max="12" width="10.5703125" style="162" customWidth="1"/>
    <col min="13" max="21" width="9.28515625" style="5"/>
    <col min="22" max="22" width="9.28515625" style="246"/>
    <col min="23" max="16384" width="9.28515625" style="5"/>
  </cols>
  <sheetData>
    <row r="1" spans="1:42" x14ac:dyDescent="0.2">
      <c r="A1" s="668" t="s">
        <v>605</v>
      </c>
      <c r="B1" s="668"/>
      <c r="C1" s="668"/>
      <c r="D1" s="668"/>
      <c r="E1" s="668"/>
      <c r="F1" s="668"/>
      <c r="G1" s="166"/>
      <c r="H1" s="166"/>
      <c r="I1" s="166"/>
      <c r="J1" s="166"/>
      <c r="K1" s="166"/>
    </row>
    <row r="2" spans="1:42" x14ac:dyDescent="0.2">
      <c r="A2" s="696" t="s">
        <v>519</v>
      </c>
      <c r="B2" s="696"/>
      <c r="C2" s="696"/>
      <c r="D2" s="696"/>
      <c r="E2" s="696"/>
      <c r="F2" s="696"/>
      <c r="G2" s="696"/>
      <c r="H2" s="696"/>
      <c r="I2" s="696"/>
      <c r="J2" s="696"/>
      <c r="K2" s="696"/>
    </row>
    <row r="3" spans="1:42" x14ac:dyDescent="0.2">
      <c r="A3" s="363"/>
      <c r="B3" s="363"/>
      <c r="C3" s="363"/>
      <c r="D3" s="363"/>
      <c r="E3" s="363"/>
      <c r="F3" s="363"/>
      <c r="G3" s="363"/>
      <c r="H3" s="363"/>
      <c r="I3" s="363"/>
      <c r="J3" s="363"/>
      <c r="K3" s="363"/>
    </row>
    <row r="4" spans="1:42" ht="36" x14ac:dyDescent="0.2">
      <c r="A4" s="362" t="s">
        <v>520</v>
      </c>
      <c r="B4" s="361" t="s">
        <v>521</v>
      </c>
      <c r="C4" s="363" t="s">
        <v>566</v>
      </c>
      <c r="D4" s="203">
        <f>B5+E62</f>
        <v>0</v>
      </c>
      <c r="E4" s="363"/>
      <c r="F4" s="363"/>
      <c r="G4" s="363"/>
      <c r="H4" s="363"/>
      <c r="I4" s="363"/>
      <c r="J4" s="363"/>
      <c r="K4" s="363"/>
    </row>
    <row r="5" spans="1:42" ht="24" x14ac:dyDescent="0.2">
      <c r="A5" s="42" t="s">
        <v>580</v>
      </c>
      <c r="B5" s="205">
        <f>COUNTIF('6-Plan investitional'!E55:I55,"&gt;0")</f>
        <v>0</v>
      </c>
      <c r="C5" s="206"/>
    </row>
    <row r="6" spans="1:42" x14ac:dyDescent="0.2">
      <c r="A6" s="74" t="str">
        <f>'1-Date proiect'!A16</f>
        <v>Rata de actualizare financiară</v>
      </c>
      <c r="B6" s="207">
        <f>'1-Date proiect'!B16</f>
        <v>0</v>
      </c>
      <c r="C6" s="206"/>
    </row>
    <row r="7" spans="1:42" x14ac:dyDescent="0.2">
      <c r="C7" s="206"/>
    </row>
    <row r="8" spans="1:42" x14ac:dyDescent="0.2">
      <c r="A8" s="208" t="s">
        <v>522</v>
      </c>
      <c r="B8" s="209">
        <f>B6</f>
        <v>0</v>
      </c>
      <c r="C8" s="697" t="s">
        <v>523</v>
      </c>
      <c r="D8" s="698"/>
      <c r="E8" s="698"/>
      <c r="F8" s="698"/>
      <c r="G8" s="698"/>
      <c r="H8" s="698"/>
      <c r="I8" s="698"/>
      <c r="J8" s="698"/>
      <c r="K8" s="698"/>
      <c r="L8" s="698"/>
      <c r="M8" s="698"/>
      <c r="N8" s="698"/>
      <c r="O8" s="698"/>
      <c r="P8" s="698"/>
      <c r="Q8" s="698"/>
      <c r="R8" s="698"/>
      <c r="S8" s="698"/>
      <c r="T8" s="698"/>
      <c r="U8" s="698"/>
      <c r="V8" s="698"/>
    </row>
    <row r="9" spans="1:42" x14ac:dyDescent="0.2">
      <c r="A9" s="210"/>
      <c r="B9" s="211"/>
      <c r="C9" s="212">
        <f>'7-Proiectii financiare '!E54</f>
        <v>0</v>
      </c>
      <c r="D9" s="212">
        <f>'7-Proiectii financiare '!F54</f>
        <v>0</v>
      </c>
      <c r="E9" s="212">
        <f>'7-Proiectii financiare '!G54</f>
        <v>1</v>
      </c>
      <c r="F9" s="212">
        <f>'7-Proiectii financiare '!H54</f>
        <v>2</v>
      </c>
      <c r="G9" s="212">
        <f>'7-Proiectii financiare '!I54</f>
        <v>3</v>
      </c>
      <c r="H9" s="212">
        <f>'7-Proiectii financiare '!J54</f>
        <v>4</v>
      </c>
      <c r="I9" s="212">
        <f>'7-Proiectii financiare '!K54</f>
        <v>5</v>
      </c>
      <c r="J9" s="212">
        <f>'7-Proiectii financiare '!L54</f>
        <v>6</v>
      </c>
      <c r="K9" s="212">
        <f>'7-Proiectii financiare '!M54</f>
        <v>7</v>
      </c>
      <c r="L9" s="212">
        <f>'7-Proiectii financiare '!N54</f>
        <v>8</v>
      </c>
      <c r="M9" s="212">
        <f>'7-Proiectii financiare '!O54</f>
        <v>9</v>
      </c>
      <c r="N9" s="212">
        <f>'7-Proiectii financiare '!P54</f>
        <v>10</v>
      </c>
      <c r="O9" s="212">
        <f>'7-Proiectii financiare '!Q54</f>
        <v>11</v>
      </c>
      <c r="P9" s="212">
        <f>'7-Proiectii financiare '!R54</f>
        <v>12</v>
      </c>
      <c r="Q9" s="212">
        <f>'7-Proiectii financiare '!S54</f>
        <v>13</v>
      </c>
      <c r="R9" s="212">
        <f>'7-Proiectii financiare '!T54</f>
        <v>14</v>
      </c>
      <c r="S9" s="212">
        <f>'7-Proiectii financiare '!U54</f>
        <v>15</v>
      </c>
      <c r="T9" s="212">
        <f>'7-Proiectii financiare '!V54</f>
        <v>16</v>
      </c>
      <c r="U9" s="212">
        <f>'7-Proiectii financiare '!W54</f>
        <v>17</v>
      </c>
      <c r="V9" s="247">
        <f>'7-Proiectii financiare '!X54</f>
        <v>18</v>
      </c>
      <c r="W9" s="247">
        <f>'7-Proiectii financiare '!Y54</f>
        <v>19</v>
      </c>
      <c r="X9" s="247">
        <f>'7-Proiectii financiare '!Z54</f>
        <v>20</v>
      </c>
      <c r="Y9" s="247">
        <f>'7-Proiectii financiare '!AA54</f>
        <v>21</v>
      </c>
      <c r="Z9" s="247">
        <f>'7-Proiectii financiare '!AB54</f>
        <v>22</v>
      </c>
      <c r="AA9" s="247">
        <f>'7-Proiectii financiare '!AC54</f>
        <v>23</v>
      </c>
      <c r="AB9" s="247">
        <f>'7-Proiectii financiare '!AD54</f>
        <v>24</v>
      </c>
      <c r="AC9" s="247">
        <f>'7-Proiectii financiare '!AE54</f>
        <v>25</v>
      </c>
      <c r="AD9" s="247">
        <f>'7-Proiectii financiare '!AF54</f>
        <v>26</v>
      </c>
      <c r="AE9" s="247">
        <f>'7-Proiectii financiare '!AG54</f>
        <v>27</v>
      </c>
      <c r="AF9" s="247">
        <f>'7-Proiectii financiare '!AH54</f>
        <v>28</v>
      </c>
      <c r="AG9" s="247">
        <f>'7-Proiectii financiare '!AI54</f>
        <v>29</v>
      </c>
      <c r="AH9" s="247">
        <f>'7-Proiectii financiare '!AJ54</f>
        <v>30</v>
      </c>
      <c r="AI9" s="247">
        <f>'7-Proiectii financiare '!AK54</f>
        <v>31</v>
      </c>
      <c r="AJ9" s="247">
        <f>'7-Proiectii financiare '!AL54</f>
        <v>32</v>
      </c>
      <c r="AK9" s="247">
        <f>'7-Proiectii financiare '!AM54</f>
        <v>33</v>
      </c>
      <c r="AL9" s="247">
        <f>'7-Proiectii financiare '!AN54</f>
        <v>34</v>
      </c>
      <c r="AM9" s="247">
        <f>'7-Proiectii financiare '!AO54</f>
        <v>35</v>
      </c>
      <c r="AN9" s="247">
        <f>'7-Proiectii financiare '!AP54</f>
        <v>36</v>
      </c>
      <c r="AO9" s="247">
        <f>'7-Proiectii financiare '!AQ54</f>
        <v>37</v>
      </c>
      <c r="AP9" s="247">
        <f>'7-Proiectii financiare '!AR54</f>
        <v>38</v>
      </c>
    </row>
    <row r="10" spans="1:42" x14ac:dyDescent="0.2">
      <c r="A10" s="213"/>
      <c r="B10" s="214"/>
      <c r="C10" s="215">
        <f>'7-Proiectii financiare '!E55</f>
        <v>2023</v>
      </c>
      <c r="D10" s="215">
        <f>'7-Proiectii financiare '!F55</f>
        <v>2024</v>
      </c>
      <c r="E10" s="215">
        <f>'7-Proiectii financiare '!G55</f>
        <v>2025</v>
      </c>
      <c r="F10" s="215">
        <f>'7-Proiectii financiare '!H55</f>
        <v>2026</v>
      </c>
      <c r="G10" s="215">
        <f>'7-Proiectii financiare '!I55</f>
        <v>2027</v>
      </c>
      <c r="H10" s="215">
        <f>'7-Proiectii financiare '!J55</f>
        <v>2028</v>
      </c>
      <c r="I10" s="215">
        <f>'7-Proiectii financiare '!K55</f>
        <v>2029</v>
      </c>
      <c r="J10" s="215">
        <f>'7-Proiectii financiare '!L55</f>
        <v>2030</v>
      </c>
      <c r="K10" s="215">
        <f>'7-Proiectii financiare '!M55</f>
        <v>2031</v>
      </c>
      <c r="L10" s="215">
        <f>'7-Proiectii financiare '!N55</f>
        <v>2032</v>
      </c>
      <c r="M10" s="215">
        <f>'7-Proiectii financiare '!O55</f>
        <v>2033</v>
      </c>
      <c r="N10" s="215">
        <f>'7-Proiectii financiare '!P55</f>
        <v>2034</v>
      </c>
      <c r="O10" s="215">
        <f>'7-Proiectii financiare '!Q55</f>
        <v>2035</v>
      </c>
      <c r="P10" s="215">
        <f>'7-Proiectii financiare '!R55</f>
        <v>2036</v>
      </c>
      <c r="Q10" s="215">
        <f>'7-Proiectii financiare '!S55</f>
        <v>2037</v>
      </c>
      <c r="R10" s="215">
        <f>'7-Proiectii financiare '!T55</f>
        <v>2038</v>
      </c>
      <c r="S10" s="215">
        <f>'7-Proiectii financiare '!U55</f>
        <v>2039</v>
      </c>
      <c r="T10" s="215">
        <f>'7-Proiectii financiare '!V55</f>
        <v>2040</v>
      </c>
      <c r="U10" s="215">
        <f>'7-Proiectii financiare '!W55</f>
        <v>2041</v>
      </c>
      <c r="V10" s="248">
        <f>'7-Proiectii financiare '!X55</f>
        <v>2042</v>
      </c>
      <c r="W10" s="248">
        <f>'7-Proiectii financiare '!Y55</f>
        <v>2043</v>
      </c>
      <c r="X10" s="248">
        <f>'7-Proiectii financiare '!Z55</f>
        <v>2044</v>
      </c>
      <c r="Y10" s="248">
        <f>'7-Proiectii financiare '!AA55</f>
        <v>2045</v>
      </c>
      <c r="Z10" s="248">
        <f>'7-Proiectii financiare '!AB55</f>
        <v>2046</v>
      </c>
      <c r="AA10" s="248">
        <f>'7-Proiectii financiare '!AC55</f>
        <v>2047</v>
      </c>
      <c r="AB10" s="248">
        <f>'7-Proiectii financiare '!AD55</f>
        <v>2048</v>
      </c>
      <c r="AC10" s="248">
        <f>'7-Proiectii financiare '!AE55</f>
        <v>2049</v>
      </c>
      <c r="AD10" s="248">
        <f>'7-Proiectii financiare '!AF55</f>
        <v>2050</v>
      </c>
      <c r="AE10" s="248">
        <f>'7-Proiectii financiare '!AG55</f>
        <v>2051</v>
      </c>
      <c r="AF10" s="248">
        <f>'7-Proiectii financiare '!AH55</f>
        <v>2052</v>
      </c>
      <c r="AG10" s="248">
        <f>'7-Proiectii financiare '!AI55</f>
        <v>2053</v>
      </c>
      <c r="AH10" s="248">
        <f>'7-Proiectii financiare '!AJ55</f>
        <v>2054</v>
      </c>
      <c r="AI10" s="248">
        <f>'7-Proiectii financiare '!AK55</f>
        <v>2055</v>
      </c>
      <c r="AJ10" s="248">
        <f>'7-Proiectii financiare '!AL55</f>
        <v>2056</v>
      </c>
      <c r="AK10" s="248">
        <f>'7-Proiectii financiare '!AM55</f>
        <v>2057</v>
      </c>
      <c r="AL10" s="248">
        <f>'7-Proiectii financiare '!AN55</f>
        <v>2058</v>
      </c>
      <c r="AM10" s="248">
        <f>'7-Proiectii financiare '!AO55</f>
        <v>2059</v>
      </c>
      <c r="AN10" s="248">
        <f>'7-Proiectii financiare '!AP55</f>
        <v>2060</v>
      </c>
      <c r="AO10" s="248">
        <f>'7-Proiectii financiare '!AQ55</f>
        <v>2061</v>
      </c>
      <c r="AP10" s="248">
        <f>'7-Proiectii financiare '!AR55</f>
        <v>2062</v>
      </c>
    </row>
    <row r="11" spans="1:42" s="170" customFormat="1" x14ac:dyDescent="0.2">
      <c r="A11" s="167"/>
      <c r="B11" s="168"/>
      <c r="C11" s="169">
        <v>45291</v>
      </c>
      <c r="D11" s="169">
        <v>45657</v>
      </c>
      <c r="E11" s="169">
        <v>46022</v>
      </c>
      <c r="F11" s="169">
        <v>46387</v>
      </c>
      <c r="G11" s="169">
        <v>46752</v>
      </c>
      <c r="H11" s="169">
        <v>47118</v>
      </c>
      <c r="I11" s="169">
        <v>47483</v>
      </c>
      <c r="J11" s="169">
        <v>47848</v>
      </c>
      <c r="K11" s="169">
        <v>48213</v>
      </c>
      <c r="L11" s="169">
        <v>48579</v>
      </c>
      <c r="M11" s="169">
        <v>48944</v>
      </c>
      <c r="N11" s="169">
        <v>49309</v>
      </c>
      <c r="O11" s="169">
        <v>49674</v>
      </c>
      <c r="P11" s="169">
        <v>50040</v>
      </c>
      <c r="Q11" s="169">
        <v>50405</v>
      </c>
      <c r="R11" s="169">
        <v>50770</v>
      </c>
      <c r="S11" s="169">
        <v>51135</v>
      </c>
      <c r="T11" s="169">
        <v>51501</v>
      </c>
      <c r="U11" s="169">
        <v>51866</v>
      </c>
      <c r="V11" s="249">
        <v>52231</v>
      </c>
      <c r="W11" s="249">
        <v>52596</v>
      </c>
      <c r="X11" s="249">
        <v>52962</v>
      </c>
      <c r="Y11" s="249">
        <v>53327</v>
      </c>
      <c r="Z11" s="249">
        <v>53692</v>
      </c>
      <c r="AA11" s="249">
        <v>54057</v>
      </c>
      <c r="AB11" s="249">
        <v>54423</v>
      </c>
      <c r="AC11" s="249">
        <v>54788</v>
      </c>
      <c r="AD11" s="249">
        <v>55153</v>
      </c>
      <c r="AE11" s="249">
        <v>55518</v>
      </c>
      <c r="AF11" s="249">
        <v>55884</v>
      </c>
      <c r="AG11" s="249">
        <v>56249</v>
      </c>
      <c r="AH11" s="249">
        <v>56614</v>
      </c>
      <c r="AI11" s="249">
        <v>56979</v>
      </c>
      <c r="AJ11" s="249">
        <v>57345</v>
      </c>
      <c r="AK11" s="249">
        <v>57710</v>
      </c>
      <c r="AL11" s="249">
        <v>58075</v>
      </c>
      <c r="AM11" s="249">
        <v>58440</v>
      </c>
      <c r="AN11" s="249">
        <v>58806</v>
      </c>
      <c r="AO11" s="249">
        <v>59171</v>
      </c>
      <c r="AP11" s="249">
        <v>59536</v>
      </c>
    </row>
    <row r="12" spans="1:42" s="170" customFormat="1" x14ac:dyDescent="0.2">
      <c r="A12" s="167"/>
      <c r="B12" s="168"/>
      <c r="C12" s="212">
        <f>'7-Proiectii financiare '!E57</f>
        <v>0</v>
      </c>
      <c r="D12" s="212">
        <f>'7-Proiectii financiare '!F57</f>
        <v>12</v>
      </c>
      <c r="E12" s="212">
        <f>'7-Proiectii financiare '!G57</f>
        <v>12</v>
      </c>
      <c r="F12" s="212">
        <f>'7-Proiectii financiare '!H57</f>
        <v>12</v>
      </c>
      <c r="G12" s="212">
        <f>'7-Proiectii financiare '!I57</f>
        <v>12</v>
      </c>
      <c r="H12" s="212">
        <f>'7-Proiectii financiare '!J57</f>
        <v>12</v>
      </c>
      <c r="I12" s="212">
        <f>'7-Proiectii financiare '!K57</f>
        <v>12</v>
      </c>
      <c r="J12" s="212">
        <f>'7-Proiectii financiare '!L57</f>
        <v>12</v>
      </c>
      <c r="K12" s="212">
        <f>'7-Proiectii financiare '!M57</f>
        <v>12</v>
      </c>
      <c r="L12" s="212">
        <f>'7-Proiectii financiare '!N57</f>
        <v>12</v>
      </c>
      <c r="M12" s="212">
        <f>'7-Proiectii financiare '!O57</f>
        <v>12</v>
      </c>
      <c r="N12" s="212">
        <f>'7-Proiectii financiare '!P57</f>
        <v>12</v>
      </c>
      <c r="O12" s="212">
        <f>'7-Proiectii financiare '!Q57</f>
        <v>12</v>
      </c>
      <c r="P12" s="212">
        <f>'7-Proiectii financiare '!R57</f>
        <v>12</v>
      </c>
      <c r="Q12" s="212">
        <f>'7-Proiectii financiare '!S57</f>
        <v>12</v>
      </c>
      <c r="R12" s="212">
        <f>'7-Proiectii financiare '!T57</f>
        <v>12</v>
      </c>
      <c r="S12" s="212">
        <f>'7-Proiectii financiare '!U57</f>
        <v>12</v>
      </c>
      <c r="T12" s="212">
        <f>'7-Proiectii financiare '!V57</f>
        <v>12</v>
      </c>
      <c r="U12" s="212">
        <f>'7-Proiectii financiare '!W57</f>
        <v>12</v>
      </c>
      <c r="V12" s="247">
        <f>'7-Proiectii financiare '!X57</f>
        <v>12</v>
      </c>
      <c r="W12" s="247">
        <f>'7-Proiectii financiare '!Y57</f>
        <v>12</v>
      </c>
      <c r="X12" s="247">
        <f>'7-Proiectii financiare '!Z57</f>
        <v>12</v>
      </c>
      <c r="Y12" s="247">
        <f>'7-Proiectii financiare '!AA57</f>
        <v>12</v>
      </c>
      <c r="Z12" s="247">
        <f>'7-Proiectii financiare '!AB57</f>
        <v>12</v>
      </c>
      <c r="AA12" s="247">
        <f>'7-Proiectii financiare '!AC57</f>
        <v>12</v>
      </c>
      <c r="AB12" s="247">
        <f>'7-Proiectii financiare '!AD57</f>
        <v>12</v>
      </c>
      <c r="AC12" s="247">
        <f>'7-Proiectii financiare '!AE57</f>
        <v>12</v>
      </c>
      <c r="AD12" s="247">
        <f>'7-Proiectii financiare '!AF57</f>
        <v>12</v>
      </c>
      <c r="AE12" s="247">
        <f>'7-Proiectii financiare '!AG57</f>
        <v>12</v>
      </c>
      <c r="AF12" s="247">
        <f>'7-Proiectii financiare '!AH57</f>
        <v>12</v>
      </c>
      <c r="AG12" s="247">
        <f>'7-Proiectii financiare '!AI57</f>
        <v>12</v>
      </c>
      <c r="AH12" s="247">
        <f>'7-Proiectii financiare '!AJ57</f>
        <v>12</v>
      </c>
      <c r="AI12" s="247">
        <f>'7-Proiectii financiare '!AK57</f>
        <v>12</v>
      </c>
      <c r="AJ12" s="247">
        <f>'7-Proiectii financiare '!AL57</f>
        <v>12</v>
      </c>
      <c r="AK12" s="247">
        <f>'7-Proiectii financiare '!AM57</f>
        <v>12</v>
      </c>
      <c r="AL12" s="247">
        <f>'7-Proiectii financiare '!AN57</f>
        <v>12</v>
      </c>
      <c r="AM12" s="247">
        <f>'7-Proiectii financiare '!AO57</f>
        <v>12</v>
      </c>
      <c r="AN12" s="247">
        <f>'7-Proiectii financiare '!AP57</f>
        <v>12</v>
      </c>
      <c r="AO12" s="247">
        <f>'7-Proiectii financiare '!AQ57</f>
        <v>12</v>
      </c>
      <c r="AP12" s="247">
        <f>'7-Proiectii financiare '!AR57</f>
        <v>12</v>
      </c>
    </row>
    <row r="13" spans="1:42" s="170" customFormat="1" x14ac:dyDescent="0.2">
      <c r="A13" s="167"/>
      <c r="B13" s="168"/>
      <c r="C13" s="212" t="str">
        <f>'7-Proiectii financiare '!E58</f>
        <v>Implementare</v>
      </c>
      <c r="D13" s="212" t="str">
        <f>'7-Proiectii financiare '!F58</f>
        <v>Implementare</v>
      </c>
      <c r="E13" s="212" t="str">
        <f>'7-Proiectii financiare '!G58</f>
        <v>Operare</v>
      </c>
      <c r="F13" s="212" t="str">
        <f>'7-Proiectii financiare '!H58</f>
        <v>Operare</v>
      </c>
      <c r="G13" s="212" t="str">
        <f>'7-Proiectii financiare '!I58</f>
        <v>Operare</v>
      </c>
      <c r="H13" s="212" t="str">
        <f>'7-Proiectii financiare '!J58</f>
        <v>Operare</v>
      </c>
      <c r="I13" s="212" t="str">
        <f>'7-Proiectii financiare '!K58</f>
        <v>Operare</v>
      </c>
      <c r="J13" s="212" t="str">
        <f>'7-Proiectii financiare '!L58</f>
        <v>Operare</v>
      </c>
      <c r="K13" s="212" t="str">
        <f>'7-Proiectii financiare '!M58</f>
        <v>Operare</v>
      </c>
      <c r="L13" s="212" t="str">
        <f>'7-Proiectii financiare '!N58</f>
        <v>Operare</v>
      </c>
      <c r="M13" s="212" t="str">
        <f>'7-Proiectii financiare '!O58</f>
        <v>Operare</v>
      </c>
      <c r="N13" s="212" t="str">
        <f>'7-Proiectii financiare '!P58</f>
        <v>Operare</v>
      </c>
      <c r="O13" s="212" t="str">
        <f>'7-Proiectii financiare '!Q58</f>
        <v>Operare</v>
      </c>
      <c r="P13" s="212" t="str">
        <f>'7-Proiectii financiare '!R58</f>
        <v>Operare</v>
      </c>
      <c r="Q13" s="212" t="str">
        <f>'7-Proiectii financiare '!S58</f>
        <v>Operare</v>
      </c>
      <c r="R13" s="212" t="str">
        <f>'7-Proiectii financiare '!T58</f>
        <v>Operare</v>
      </c>
      <c r="S13" s="212" t="str">
        <f>'7-Proiectii financiare '!U58</f>
        <v>Operare</v>
      </c>
      <c r="T13" s="212" t="str">
        <f>'7-Proiectii financiare '!V58</f>
        <v>Operare</v>
      </c>
      <c r="U13" s="212" t="str">
        <f>'7-Proiectii financiare '!W58</f>
        <v>Operare</v>
      </c>
      <c r="V13" s="247" t="str">
        <f>'7-Proiectii financiare '!X58</f>
        <v>Operare</v>
      </c>
      <c r="W13" s="247" t="str">
        <f>'7-Proiectii financiare '!Y58</f>
        <v>Operare</v>
      </c>
      <c r="X13" s="247" t="str">
        <f>'7-Proiectii financiare '!Z58</f>
        <v>Operare</v>
      </c>
      <c r="Y13" s="247" t="str">
        <f>'7-Proiectii financiare '!AA58</f>
        <v>Operare</v>
      </c>
      <c r="Z13" s="247" t="str">
        <f>'7-Proiectii financiare '!AB58</f>
        <v>Operare</v>
      </c>
      <c r="AA13" s="247" t="str">
        <f>'7-Proiectii financiare '!AC58</f>
        <v>Operare</v>
      </c>
      <c r="AB13" s="247" t="str">
        <f>'7-Proiectii financiare '!AD58</f>
        <v>Operare</v>
      </c>
      <c r="AC13" s="247" t="str">
        <f>'7-Proiectii financiare '!AE58</f>
        <v>Operare</v>
      </c>
      <c r="AD13" s="247" t="str">
        <f>'7-Proiectii financiare '!AF58</f>
        <v>Operare</v>
      </c>
      <c r="AE13" s="247" t="str">
        <f>'7-Proiectii financiare '!AG58</f>
        <v>Operare</v>
      </c>
      <c r="AF13" s="247" t="str">
        <f>'7-Proiectii financiare '!AH58</f>
        <v>Operare</v>
      </c>
      <c r="AG13" s="247" t="str">
        <f>'7-Proiectii financiare '!AI58</f>
        <v>Operare</v>
      </c>
      <c r="AH13" s="247" t="str">
        <f>'7-Proiectii financiare '!AJ58</f>
        <v>Operare</v>
      </c>
      <c r="AI13" s="247" t="str">
        <f>'7-Proiectii financiare '!AK58</f>
        <v>Operare</v>
      </c>
      <c r="AJ13" s="247" t="str">
        <f>'7-Proiectii financiare '!AL58</f>
        <v>Operare</v>
      </c>
      <c r="AK13" s="247" t="str">
        <f>'7-Proiectii financiare '!AM58</f>
        <v>Operare</v>
      </c>
      <c r="AL13" s="247" t="str">
        <f>'7-Proiectii financiare '!AN58</f>
        <v>Operare</v>
      </c>
      <c r="AM13" s="247" t="str">
        <f>'7-Proiectii financiare '!AO58</f>
        <v>Operare</v>
      </c>
      <c r="AN13" s="247" t="str">
        <f>'7-Proiectii financiare '!AP58</f>
        <v>Operare</v>
      </c>
      <c r="AO13" s="247" t="str">
        <f>'7-Proiectii financiare '!AQ58</f>
        <v>Operare</v>
      </c>
      <c r="AP13" s="247" t="str">
        <f>'7-Proiectii financiare '!AR58</f>
        <v>Operare</v>
      </c>
    </row>
    <row r="14" spans="1:42" s="218" customFormat="1" x14ac:dyDescent="0.2">
      <c r="A14" s="75"/>
      <c r="B14" s="216" t="s">
        <v>52</v>
      </c>
      <c r="C14" s="217">
        <v>1</v>
      </c>
      <c r="D14" s="217">
        <v>2</v>
      </c>
      <c r="E14" s="217">
        <v>3</v>
      </c>
      <c r="F14" s="217">
        <v>4</v>
      </c>
      <c r="G14" s="217">
        <v>5</v>
      </c>
      <c r="H14" s="217">
        <v>6</v>
      </c>
      <c r="I14" s="217">
        <v>7</v>
      </c>
      <c r="J14" s="332">
        <v>8</v>
      </c>
      <c r="K14" s="332">
        <v>9</v>
      </c>
      <c r="L14" s="332">
        <v>10</v>
      </c>
      <c r="M14" s="332">
        <v>11</v>
      </c>
      <c r="N14" s="332">
        <v>12</v>
      </c>
      <c r="O14" s="332">
        <v>13</v>
      </c>
      <c r="P14" s="332">
        <v>14</v>
      </c>
      <c r="Q14" s="332">
        <v>15</v>
      </c>
      <c r="R14" s="332">
        <v>16</v>
      </c>
      <c r="S14" s="332">
        <v>17</v>
      </c>
      <c r="T14" s="332">
        <v>18</v>
      </c>
      <c r="U14" s="332">
        <v>19</v>
      </c>
      <c r="V14" s="332">
        <v>20</v>
      </c>
      <c r="W14" s="332">
        <v>21</v>
      </c>
      <c r="X14" s="332">
        <v>22</v>
      </c>
      <c r="Y14" s="332">
        <v>23</v>
      </c>
      <c r="Z14" s="332">
        <v>24</v>
      </c>
      <c r="AA14" s="332">
        <v>25</v>
      </c>
      <c r="AB14" s="332">
        <v>26</v>
      </c>
      <c r="AC14" s="332">
        <v>27</v>
      </c>
      <c r="AD14" s="332">
        <v>28</v>
      </c>
      <c r="AE14" s="332">
        <v>29</v>
      </c>
      <c r="AF14" s="332">
        <v>30</v>
      </c>
      <c r="AG14" s="332">
        <v>31</v>
      </c>
      <c r="AH14" s="332">
        <v>32</v>
      </c>
      <c r="AI14" s="332">
        <v>33</v>
      </c>
      <c r="AJ14" s="332">
        <v>34</v>
      </c>
      <c r="AK14" s="332">
        <v>35</v>
      </c>
      <c r="AL14" s="332">
        <v>36</v>
      </c>
      <c r="AM14" s="332">
        <v>37</v>
      </c>
      <c r="AN14" s="332">
        <v>38</v>
      </c>
      <c r="AO14" s="332">
        <v>39</v>
      </c>
      <c r="AP14" s="332">
        <v>40</v>
      </c>
    </row>
    <row r="15" spans="1:42" s="163" customFormat="1" x14ac:dyDescent="0.2">
      <c r="A15" s="110" t="s">
        <v>524</v>
      </c>
      <c r="B15" s="171">
        <f t="shared" ref="B15:B20" si="0">SUM(C15:AP15)</f>
        <v>0</v>
      </c>
      <c r="C15" s="219">
        <f>IF(C14&lt;=$D$4,'7-Proiectii financiare '!E212-'7-Proiectii financiare '!E203-'7-Proiectii financiare '!E202,0)</f>
        <v>0</v>
      </c>
      <c r="D15" s="219">
        <f>IF(D14&lt;=$D$4,'7-Proiectii financiare '!F212-'7-Proiectii financiare '!F203-'7-Proiectii financiare '!F202,0)</f>
        <v>0</v>
      </c>
      <c r="E15" s="219">
        <f>IF(E14&lt;=$D$4,'7-Proiectii financiare '!G212-'7-Proiectii financiare '!G203-'7-Proiectii financiare '!G202,0)</f>
        <v>0</v>
      </c>
      <c r="F15" s="219">
        <f>IF(F14&lt;=$D$4,'7-Proiectii financiare '!H212-'7-Proiectii financiare '!H203-'7-Proiectii financiare '!H202,0)</f>
        <v>0</v>
      </c>
      <c r="G15" s="219">
        <f>IF(G14&lt;=$D$4,'7-Proiectii financiare '!I212-'7-Proiectii financiare '!I203-'7-Proiectii financiare '!I202,0)</f>
        <v>0</v>
      </c>
      <c r="H15" s="219">
        <f>IF(H14&lt;=$D$4,'7-Proiectii financiare '!J212-'7-Proiectii financiare '!J203-'7-Proiectii financiare '!J202,0)</f>
        <v>0</v>
      </c>
      <c r="I15" s="219">
        <f>IF(I14&lt;=$D$4,'7-Proiectii financiare '!K212-'7-Proiectii financiare '!K203-'7-Proiectii financiare '!K202,0)</f>
        <v>0</v>
      </c>
      <c r="J15" s="219">
        <f>IF(J14&lt;=$D$4,'7-Proiectii financiare '!L212-'7-Proiectii financiare '!L203-'7-Proiectii financiare '!L202,0)</f>
        <v>0</v>
      </c>
      <c r="K15" s="219">
        <f>IF(K14&lt;=$D$4,'7-Proiectii financiare '!M212-'7-Proiectii financiare '!M203-'7-Proiectii financiare '!M202,0)</f>
        <v>0</v>
      </c>
      <c r="L15" s="219">
        <f>IF(L14&lt;=$D$4,'7-Proiectii financiare '!N212-'7-Proiectii financiare '!N203-'7-Proiectii financiare '!N202,0)</f>
        <v>0</v>
      </c>
      <c r="M15" s="219">
        <f>IF(M14&lt;=$D$4,'7-Proiectii financiare '!O212-'7-Proiectii financiare '!O203-'7-Proiectii financiare '!O202,0)</f>
        <v>0</v>
      </c>
      <c r="N15" s="219">
        <f>IF(N14&lt;=$D$4,'7-Proiectii financiare '!P212-'7-Proiectii financiare '!P203-'7-Proiectii financiare '!P202,0)</f>
        <v>0</v>
      </c>
      <c r="O15" s="219">
        <f>IF(O14&lt;=$D$4,'7-Proiectii financiare '!Q212-'7-Proiectii financiare '!Q203-'7-Proiectii financiare '!Q202,0)</f>
        <v>0</v>
      </c>
      <c r="P15" s="219">
        <f>IF(P14&lt;=$D$4,'7-Proiectii financiare '!R212-'7-Proiectii financiare '!R203-'7-Proiectii financiare '!R202,0)</f>
        <v>0</v>
      </c>
      <c r="Q15" s="219">
        <f>IF(Q14&lt;=$D$4,'7-Proiectii financiare '!S212-'7-Proiectii financiare '!S203-'7-Proiectii financiare '!S202,0)</f>
        <v>0</v>
      </c>
      <c r="R15" s="219">
        <f>IF(R14&lt;=$D$4,'7-Proiectii financiare '!T212-'7-Proiectii financiare '!T203-'7-Proiectii financiare '!T202,0)</f>
        <v>0</v>
      </c>
      <c r="S15" s="219">
        <f>IF(S14&lt;=$D$4,'7-Proiectii financiare '!U212-'7-Proiectii financiare '!U203-'7-Proiectii financiare '!U202,0)</f>
        <v>0</v>
      </c>
      <c r="T15" s="219">
        <f>IF(T14&lt;=$D$4,'7-Proiectii financiare '!V212-'7-Proiectii financiare '!V203-'7-Proiectii financiare '!V202,0)</f>
        <v>0</v>
      </c>
      <c r="U15" s="219">
        <f>IF(U14&lt;=$D$4,'7-Proiectii financiare '!W212-'7-Proiectii financiare '!W203-'7-Proiectii financiare '!W202,0)</f>
        <v>0</v>
      </c>
      <c r="V15" s="219">
        <f>IF(V14&lt;=$D$4,'7-Proiectii financiare '!X212-'7-Proiectii financiare '!X203-'7-Proiectii financiare '!X202,0)</f>
        <v>0</v>
      </c>
      <c r="W15" s="219">
        <f>IF(W14&lt;=$D$4,'7-Proiectii financiare '!Y212-'7-Proiectii financiare '!Y203-'7-Proiectii financiare '!Y202,0)</f>
        <v>0</v>
      </c>
      <c r="X15" s="219">
        <f>IF(X14&lt;=$D$4,'7-Proiectii financiare '!Z212-'7-Proiectii financiare '!Z203-'7-Proiectii financiare '!Z202,0)</f>
        <v>0</v>
      </c>
      <c r="Y15" s="219">
        <f>IF(Y14&lt;=$D$4,'7-Proiectii financiare '!AA212-'7-Proiectii financiare '!AA203-'7-Proiectii financiare '!AA202,0)</f>
        <v>0</v>
      </c>
      <c r="Z15" s="219">
        <f>IF(Z14&lt;=$D$4,'7-Proiectii financiare '!AB212-'7-Proiectii financiare '!AB203-'7-Proiectii financiare '!AB202,0)</f>
        <v>0</v>
      </c>
      <c r="AA15" s="219">
        <f>IF(AA14&lt;=$D$4,'7-Proiectii financiare '!AC212-'7-Proiectii financiare '!AC203-'7-Proiectii financiare '!AC202,0)</f>
        <v>0</v>
      </c>
      <c r="AB15" s="219">
        <f>IF(AB14&lt;=$D$4,'7-Proiectii financiare '!AD212-'7-Proiectii financiare '!AD203-'7-Proiectii financiare '!AD202,0)</f>
        <v>0</v>
      </c>
      <c r="AC15" s="219">
        <f>IF(AC14&lt;=$D$4,'7-Proiectii financiare '!AE212-'7-Proiectii financiare '!AE203-'7-Proiectii financiare '!AE202,0)</f>
        <v>0</v>
      </c>
      <c r="AD15" s="219">
        <f>IF(AD14&lt;=$D$4,'7-Proiectii financiare '!AF212-'7-Proiectii financiare '!AF203-'7-Proiectii financiare '!AF202,0)</f>
        <v>0</v>
      </c>
      <c r="AE15" s="219">
        <f>IF(AE14&lt;=$D$4,'7-Proiectii financiare '!AG212-'7-Proiectii financiare '!AG203-'7-Proiectii financiare '!AG202,0)</f>
        <v>0</v>
      </c>
      <c r="AF15" s="219">
        <f>IF(AF14&lt;=$D$4,'7-Proiectii financiare '!AH212-'7-Proiectii financiare '!AH203-'7-Proiectii financiare '!AH202,0)</f>
        <v>0</v>
      </c>
      <c r="AG15" s="219">
        <f>IF(AG14&lt;=$D$4,'7-Proiectii financiare '!AI212-'7-Proiectii financiare '!AI203-'7-Proiectii financiare '!AI202,0)</f>
        <v>0</v>
      </c>
      <c r="AH15" s="219">
        <f>IF(AH14&lt;=$D$4,'7-Proiectii financiare '!AJ212-'7-Proiectii financiare '!AJ203-'7-Proiectii financiare '!AJ202,0)</f>
        <v>0</v>
      </c>
      <c r="AI15" s="219">
        <f>IF(AI14&lt;=$D$4,'7-Proiectii financiare '!AK212-'7-Proiectii financiare '!AK203-'7-Proiectii financiare '!AK202,0)</f>
        <v>0</v>
      </c>
      <c r="AJ15" s="219">
        <f>IF(AJ14&lt;=$D$4,'7-Proiectii financiare '!AL212-'7-Proiectii financiare '!AL203-'7-Proiectii financiare '!AL202,0)</f>
        <v>0</v>
      </c>
      <c r="AK15" s="219">
        <f>IF(AK14&lt;=$D$4,'7-Proiectii financiare '!AM212-'7-Proiectii financiare '!AM203-'7-Proiectii financiare '!AM202,0)</f>
        <v>0</v>
      </c>
      <c r="AL15" s="219">
        <f>IF(AL14&lt;=$D$4,'7-Proiectii financiare '!AN212-'7-Proiectii financiare '!AN203-'7-Proiectii financiare '!AN202,0)</f>
        <v>0</v>
      </c>
      <c r="AM15" s="219">
        <f>IF(AM14&lt;=$D$4,'7-Proiectii financiare '!AO212-'7-Proiectii financiare '!AO203-'7-Proiectii financiare '!AO202,0)</f>
        <v>0</v>
      </c>
      <c r="AN15" s="219">
        <f>IF(AN14&lt;=$D$4,'7-Proiectii financiare '!AP212-'7-Proiectii financiare '!AP203-'7-Proiectii financiare '!AP202,0)</f>
        <v>0</v>
      </c>
      <c r="AO15" s="219">
        <f>IF(AO14&lt;=$D$4,'7-Proiectii financiare '!AQ212-'7-Proiectii financiare '!AQ203-'7-Proiectii financiare '!AQ202,0)</f>
        <v>0</v>
      </c>
      <c r="AP15" s="219">
        <f>IF(AP14&lt;=$D$4,'7-Proiectii financiare '!AR212-'7-Proiectii financiare '!AR203-'7-Proiectii financiare '!AR202,0)</f>
        <v>0</v>
      </c>
    </row>
    <row r="16" spans="1:42" s="221" customFormat="1" ht="36" x14ac:dyDescent="0.2">
      <c r="A16" s="161" t="s">
        <v>525</v>
      </c>
      <c r="B16" s="171" t="e">
        <f t="shared" si="0"/>
        <v>#REF!</v>
      </c>
      <c r="C16" s="219"/>
      <c r="D16" s="219"/>
      <c r="E16" s="219"/>
      <c r="F16" s="219"/>
      <c r="G16" s="219"/>
      <c r="H16" s="219"/>
      <c r="I16" s="219"/>
      <c r="J16" s="219"/>
      <c r="K16" s="219"/>
      <c r="L16" s="219"/>
      <c r="M16" s="219"/>
      <c r="N16" s="219"/>
      <c r="O16" s="219"/>
      <c r="P16" s="219"/>
      <c r="Q16" s="219"/>
      <c r="R16" s="219"/>
      <c r="S16" s="219"/>
      <c r="T16" s="219"/>
      <c r="U16" s="219"/>
      <c r="V16" s="220"/>
      <c r="W16" s="220"/>
      <c r="X16" s="220"/>
      <c r="Y16" s="220"/>
      <c r="Z16" s="220"/>
      <c r="AA16" s="220"/>
      <c r="AB16" s="220"/>
      <c r="AC16" s="220"/>
      <c r="AD16" s="220"/>
      <c r="AE16" s="220"/>
      <c r="AF16" s="220"/>
      <c r="AG16" s="220"/>
      <c r="AH16" s="220"/>
      <c r="AI16" s="220"/>
      <c r="AJ16" s="220"/>
      <c r="AK16" s="220"/>
      <c r="AL16" s="220"/>
      <c r="AM16" s="220"/>
      <c r="AN16" s="220"/>
      <c r="AO16" s="220"/>
      <c r="AP16" s="220" t="e">
        <f>A65</f>
        <v>#REF!</v>
      </c>
    </row>
    <row r="17" spans="1:42" s="222" customFormat="1" x14ac:dyDescent="0.2">
      <c r="A17" s="175" t="s">
        <v>526</v>
      </c>
      <c r="B17" s="171" t="e">
        <f t="shared" si="0"/>
        <v>#REF!</v>
      </c>
      <c r="C17" s="114">
        <f>SUM(C15:C16)</f>
        <v>0</v>
      </c>
      <c r="D17" s="114">
        <f t="shared" ref="D17:AP17" si="1">SUM(D15:D16)</f>
        <v>0</v>
      </c>
      <c r="E17" s="114">
        <f t="shared" si="1"/>
        <v>0</v>
      </c>
      <c r="F17" s="114">
        <f t="shared" si="1"/>
        <v>0</v>
      </c>
      <c r="G17" s="114">
        <f t="shared" si="1"/>
        <v>0</v>
      </c>
      <c r="H17" s="114">
        <f t="shared" si="1"/>
        <v>0</v>
      </c>
      <c r="I17" s="114">
        <f t="shared" si="1"/>
        <v>0</v>
      </c>
      <c r="J17" s="114">
        <f t="shared" si="1"/>
        <v>0</v>
      </c>
      <c r="K17" s="114">
        <f t="shared" si="1"/>
        <v>0</v>
      </c>
      <c r="L17" s="114">
        <f t="shared" si="1"/>
        <v>0</v>
      </c>
      <c r="M17" s="114">
        <f t="shared" si="1"/>
        <v>0</v>
      </c>
      <c r="N17" s="114">
        <f t="shared" si="1"/>
        <v>0</v>
      </c>
      <c r="O17" s="114">
        <f t="shared" si="1"/>
        <v>0</v>
      </c>
      <c r="P17" s="114">
        <f t="shared" si="1"/>
        <v>0</v>
      </c>
      <c r="Q17" s="114">
        <f t="shared" si="1"/>
        <v>0</v>
      </c>
      <c r="R17" s="114">
        <f t="shared" si="1"/>
        <v>0</v>
      </c>
      <c r="S17" s="114">
        <f t="shared" si="1"/>
        <v>0</v>
      </c>
      <c r="T17" s="114">
        <f t="shared" si="1"/>
        <v>0</v>
      </c>
      <c r="U17" s="114">
        <f t="shared" si="1"/>
        <v>0</v>
      </c>
      <c r="V17" s="250">
        <f t="shared" si="1"/>
        <v>0</v>
      </c>
      <c r="W17" s="250">
        <f t="shared" si="1"/>
        <v>0</v>
      </c>
      <c r="X17" s="250">
        <f t="shared" si="1"/>
        <v>0</v>
      </c>
      <c r="Y17" s="250">
        <f t="shared" si="1"/>
        <v>0</v>
      </c>
      <c r="Z17" s="250">
        <f t="shared" si="1"/>
        <v>0</v>
      </c>
      <c r="AA17" s="250">
        <f t="shared" si="1"/>
        <v>0</v>
      </c>
      <c r="AB17" s="250">
        <f t="shared" si="1"/>
        <v>0</v>
      </c>
      <c r="AC17" s="250">
        <f t="shared" si="1"/>
        <v>0</v>
      </c>
      <c r="AD17" s="250">
        <f t="shared" si="1"/>
        <v>0</v>
      </c>
      <c r="AE17" s="250">
        <f t="shared" si="1"/>
        <v>0</v>
      </c>
      <c r="AF17" s="250">
        <f t="shared" si="1"/>
        <v>0</v>
      </c>
      <c r="AG17" s="250">
        <f t="shared" si="1"/>
        <v>0</v>
      </c>
      <c r="AH17" s="250">
        <f t="shared" si="1"/>
        <v>0</v>
      </c>
      <c r="AI17" s="250">
        <f t="shared" si="1"/>
        <v>0</v>
      </c>
      <c r="AJ17" s="250">
        <f t="shared" si="1"/>
        <v>0</v>
      </c>
      <c r="AK17" s="250">
        <f t="shared" si="1"/>
        <v>0</v>
      </c>
      <c r="AL17" s="250">
        <f t="shared" si="1"/>
        <v>0</v>
      </c>
      <c r="AM17" s="250">
        <f t="shared" si="1"/>
        <v>0</v>
      </c>
      <c r="AN17" s="250">
        <f t="shared" si="1"/>
        <v>0</v>
      </c>
      <c r="AO17" s="250">
        <f t="shared" si="1"/>
        <v>0</v>
      </c>
      <c r="AP17" s="250" t="e">
        <f t="shared" si="1"/>
        <v>#REF!</v>
      </c>
    </row>
    <row r="18" spans="1:42" s="163" customFormat="1" x14ac:dyDescent="0.2">
      <c r="A18" s="110" t="s">
        <v>527</v>
      </c>
      <c r="B18" s="171">
        <f t="shared" si="0"/>
        <v>0</v>
      </c>
      <c r="C18" s="219">
        <f>IF(C14&lt;=$D$4,'7-Proiectii financiare '!E248,0)</f>
        <v>0</v>
      </c>
      <c r="D18" s="219">
        <f>IF(D14&lt;=$D$4,'7-Proiectii financiare '!F248,0)</f>
        <v>0</v>
      </c>
      <c r="E18" s="219">
        <f>IF(E14&lt;=$D$4,'7-Proiectii financiare '!G248,0)</f>
        <v>0</v>
      </c>
      <c r="F18" s="219">
        <f>IF(F14&lt;=$D$4,'7-Proiectii financiare '!H248,0)</f>
        <v>0</v>
      </c>
      <c r="G18" s="219">
        <f>IF(G14&lt;=$D$4,'7-Proiectii financiare '!I248,0)</f>
        <v>0</v>
      </c>
      <c r="H18" s="219">
        <f>IF(H14&lt;=$D$4,'7-Proiectii financiare '!J248,0)</f>
        <v>0</v>
      </c>
      <c r="I18" s="219">
        <f>IF(I14&lt;=$D$4,'7-Proiectii financiare '!K248,0)</f>
        <v>0</v>
      </c>
      <c r="J18" s="219">
        <f>IF(J14&lt;=$D$4,'7-Proiectii financiare '!L248,0)</f>
        <v>0</v>
      </c>
      <c r="K18" s="219">
        <f>IF(K14&lt;=$D$4,'7-Proiectii financiare '!M248,0)</f>
        <v>0</v>
      </c>
      <c r="L18" s="219">
        <f>IF(L14&lt;=$D$4,'7-Proiectii financiare '!N248,0)</f>
        <v>0</v>
      </c>
      <c r="M18" s="219">
        <f>IF(M14&lt;=$D$4,'7-Proiectii financiare '!O248,0)</f>
        <v>0</v>
      </c>
      <c r="N18" s="219">
        <f>IF(N14&lt;=$D$4,'7-Proiectii financiare '!P248,0)</f>
        <v>0</v>
      </c>
      <c r="O18" s="219">
        <f>IF(O14&lt;=$D$4,'7-Proiectii financiare '!Q248,0)</f>
        <v>0</v>
      </c>
      <c r="P18" s="219">
        <f>IF(P14&lt;=$D$4,'7-Proiectii financiare '!R248,0)</f>
        <v>0</v>
      </c>
      <c r="Q18" s="219">
        <f>IF(Q14&lt;=$D$4,'7-Proiectii financiare '!S248,0)</f>
        <v>0</v>
      </c>
      <c r="R18" s="219">
        <f>IF(R14&lt;=$D$4,'7-Proiectii financiare '!T248,0)</f>
        <v>0</v>
      </c>
      <c r="S18" s="219">
        <f>IF(S14&lt;=$D$4,'7-Proiectii financiare '!U248,0)</f>
        <v>0</v>
      </c>
      <c r="T18" s="219">
        <f>IF(T14&lt;=$D$4,'7-Proiectii financiare '!V248,0)</f>
        <v>0</v>
      </c>
      <c r="U18" s="219">
        <f>IF(U14&lt;=$D$4,'7-Proiectii financiare '!W248,0)</f>
        <v>0</v>
      </c>
      <c r="V18" s="219">
        <f>IF(V14&lt;=$D$4,'7-Proiectii financiare '!X248,0)</f>
        <v>0</v>
      </c>
      <c r="W18" s="219">
        <f>IF(W14&lt;=$D$4,'7-Proiectii financiare '!Y248,0)</f>
        <v>0</v>
      </c>
      <c r="X18" s="219">
        <f>IF(X14&lt;=$D$4,'7-Proiectii financiare '!Z248,0)</f>
        <v>0</v>
      </c>
      <c r="Y18" s="219">
        <f>IF(Y14&lt;=$D$4,'7-Proiectii financiare '!AA248,0)</f>
        <v>0</v>
      </c>
      <c r="Z18" s="219">
        <f>IF(Z14&lt;=$D$4,'7-Proiectii financiare '!AB248,0)</f>
        <v>0</v>
      </c>
      <c r="AA18" s="219">
        <f>IF(AA14&lt;=$D$4,'7-Proiectii financiare '!AC248,0)</f>
        <v>0</v>
      </c>
      <c r="AB18" s="219">
        <f>IF(AB14&lt;=$D$4,'7-Proiectii financiare '!AD248,0)</f>
        <v>0</v>
      </c>
      <c r="AC18" s="219">
        <f>IF(AC14&lt;=$D$4,'7-Proiectii financiare '!AE248,0)</f>
        <v>0</v>
      </c>
      <c r="AD18" s="219">
        <f>IF(AD14&lt;=$D$4,'7-Proiectii financiare '!AF248,0)</f>
        <v>0</v>
      </c>
      <c r="AE18" s="219">
        <f>IF(AE14&lt;=$D$4,'7-Proiectii financiare '!AG248,0)</f>
        <v>0</v>
      </c>
      <c r="AF18" s="219">
        <f>IF(AF14&lt;=$D$4,'7-Proiectii financiare '!AH248,0)</f>
        <v>0</v>
      </c>
      <c r="AG18" s="219">
        <f>IF(AG14&lt;=$D$4,'7-Proiectii financiare '!AI248,0)</f>
        <v>0</v>
      </c>
      <c r="AH18" s="219">
        <f>IF(AH14&lt;=$D$4,'7-Proiectii financiare '!AJ248,0)</f>
        <v>0</v>
      </c>
      <c r="AI18" s="219">
        <f>IF(AI14&lt;=$D$4,'7-Proiectii financiare '!AK248,0)</f>
        <v>0</v>
      </c>
      <c r="AJ18" s="219">
        <f>IF(AJ14&lt;=$D$4,'7-Proiectii financiare '!AL248,0)</f>
        <v>0</v>
      </c>
      <c r="AK18" s="219">
        <f>IF(AK14&lt;=$D$4,'7-Proiectii financiare '!AM248,0)</f>
        <v>0</v>
      </c>
      <c r="AL18" s="219">
        <f>IF(AL14&lt;=$D$4,'7-Proiectii financiare '!AN248,0)</f>
        <v>0</v>
      </c>
      <c r="AM18" s="219">
        <f>IF(AM14&lt;=$D$4,'7-Proiectii financiare '!AO248,0)</f>
        <v>0</v>
      </c>
      <c r="AN18" s="219">
        <f>IF(AN14&lt;=$D$4,'7-Proiectii financiare '!AP248,0)</f>
        <v>0</v>
      </c>
      <c r="AO18" s="219">
        <f>IF(AO14&lt;=$D$4,'7-Proiectii financiare '!AQ248,0)</f>
        <v>0</v>
      </c>
      <c r="AP18" s="219">
        <f>IF(AP14&lt;=$D$4,'7-Proiectii financiare '!AR248,0)</f>
        <v>0</v>
      </c>
    </row>
    <row r="19" spans="1:42" s="221" customFormat="1" ht="36" x14ac:dyDescent="0.2">
      <c r="A19" s="161" t="s">
        <v>528</v>
      </c>
      <c r="B19" s="171">
        <f t="shared" si="0"/>
        <v>0</v>
      </c>
      <c r="C19" s="219">
        <f>IF(C14&lt;=$D$4,C136,0)</f>
        <v>0</v>
      </c>
      <c r="D19" s="219">
        <f t="shared" ref="D19:AP19" si="2">IF(D14&lt;=$D$4,D136,0)</f>
        <v>0</v>
      </c>
      <c r="E19" s="219">
        <f t="shared" si="2"/>
        <v>0</v>
      </c>
      <c r="F19" s="219">
        <f t="shared" si="2"/>
        <v>0</v>
      </c>
      <c r="G19" s="219">
        <f t="shared" si="2"/>
        <v>0</v>
      </c>
      <c r="H19" s="219">
        <f t="shared" si="2"/>
        <v>0</v>
      </c>
      <c r="I19" s="219">
        <f t="shared" si="2"/>
        <v>0</v>
      </c>
      <c r="J19" s="219">
        <f t="shared" si="2"/>
        <v>0</v>
      </c>
      <c r="K19" s="219">
        <f t="shared" si="2"/>
        <v>0</v>
      </c>
      <c r="L19" s="219">
        <f t="shared" si="2"/>
        <v>0</v>
      </c>
      <c r="M19" s="219">
        <f t="shared" si="2"/>
        <v>0</v>
      </c>
      <c r="N19" s="219">
        <f t="shared" si="2"/>
        <v>0</v>
      </c>
      <c r="O19" s="219">
        <f t="shared" si="2"/>
        <v>0</v>
      </c>
      <c r="P19" s="219">
        <f t="shared" si="2"/>
        <v>0</v>
      </c>
      <c r="Q19" s="219">
        <f t="shared" si="2"/>
        <v>0</v>
      </c>
      <c r="R19" s="219">
        <f t="shared" si="2"/>
        <v>0</v>
      </c>
      <c r="S19" s="219">
        <f t="shared" si="2"/>
        <v>0</v>
      </c>
      <c r="T19" s="219">
        <f t="shared" si="2"/>
        <v>0</v>
      </c>
      <c r="U19" s="219">
        <f t="shared" si="2"/>
        <v>0</v>
      </c>
      <c r="V19" s="219">
        <f t="shared" si="2"/>
        <v>0</v>
      </c>
      <c r="W19" s="219">
        <f t="shared" si="2"/>
        <v>0</v>
      </c>
      <c r="X19" s="219">
        <f t="shared" si="2"/>
        <v>0</v>
      </c>
      <c r="Y19" s="219">
        <f t="shared" si="2"/>
        <v>0</v>
      </c>
      <c r="Z19" s="219">
        <f t="shared" si="2"/>
        <v>0</v>
      </c>
      <c r="AA19" s="219">
        <f t="shared" si="2"/>
        <v>0</v>
      </c>
      <c r="AB19" s="219">
        <f t="shared" si="2"/>
        <v>0</v>
      </c>
      <c r="AC19" s="219">
        <f t="shared" si="2"/>
        <v>0</v>
      </c>
      <c r="AD19" s="219">
        <f t="shared" si="2"/>
        <v>0</v>
      </c>
      <c r="AE19" s="219">
        <f t="shared" si="2"/>
        <v>0</v>
      </c>
      <c r="AF19" s="219">
        <f t="shared" si="2"/>
        <v>0</v>
      </c>
      <c r="AG19" s="219">
        <f t="shared" si="2"/>
        <v>0</v>
      </c>
      <c r="AH19" s="219">
        <f t="shared" si="2"/>
        <v>0</v>
      </c>
      <c r="AI19" s="219">
        <f t="shared" si="2"/>
        <v>0</v>
      </c>
      <c r="AJ19" s="219">
        <f t="shared" si="2"/>
        <v>0</v>
      </c>
      <c r="AK19" s="219">
        <f t="shared" si="2"/>
        <v>0</v>
      </c>
      <c r="AL19" s="219">
        <f t="shared" si="2"/>
        <v>0</v>
      </c>
      <c r="AM19" s="219">
        <f t="shared" si="2"/>
        <v>0</v>
      </c>
      <c r="AN19" s="219">
        <f t="shared" si="2"/>
        <v>0</v>
      </c>
      <c r="AO19" s="219">
        <f t="shared" si="2"/>
        <v>0</v>
      </c>
      <c r="AP19" s="219">
        <f t="shared" si="2"/>
        <v>0</v>
      </c>
    </row>
    <row r="20" spans="1:42" s="163" customFormat="1" x14ac:dyDescent="0.2">
      <c r="A20" s="110" t="s">
        <v>490</v>
      </c>
      <c r="B20" s="171">
        <f t="shared" si="0"/>
        <v>0</v>
      </c>
      <c r="C20" s="171">
        <f>'6-Plan investitional'!E48</f>
        <v>0</v>
      </c>
      <c r="D20" s="171">
        <f>'6-Plan investitional'!F48</f>
        <v>0</v>
      </c>
      <c r="E20" s="171">
        <f>'6-Plan investitional'!G48</f>
        <v>0</v>
      </c>
      <c r="F20" s="171">
        <f>'6-Plan investitional'!H48</f>
        <v>0</v>
      </c>
      <c r="G20" s="171">
        <f>'6-Plan investitional'!I48</f>
        <v>0</v>
      </c>
      <c r="H20" s="171">
        <f>'6-Plan investitional'!J68</f>
        <v>0</v>
      </c>
      <c r="I20" s="171">
        <f>'6-Plan investitional'!K68</f>
        <v>0</v>
      </c>
      <c r="J20" s="171">
        <f>'6-Plan investitional'!L68</f>
        <v>0</v>
      </c>
      <c r="K20" s="171">
        <f>'6-Plan investitional'!M68</f>
        <v>0</v>
      </c>
      <c r="L20" s="171">
        <f>'6-Plan investitional'!N68</f>
        <v>0</v>
      </c>
      <c r="M20" s="171">
        <f>'6-Plan investitional'!O68</f>
        <v>0</v>
      </c>
      <c r="N20" s="171">
        <f>'6-Plan investitional'!P68</f>
        <v>0</v>
      </c>
      <c r="O20" s="171">
        <f>'6-Plan investitional'!Q68</f>
        <v>0</v>
      </c>
      <c r="P20" s="171">
        <f>'6-Plan investitional'!R68</f>
        <v>0</v>
      </c>
      <c r="Q20" s="171">
        <f>'6-Plan investitional'!S68</f>
        <v>0</v>
      </c>
      <c r="R20" s="171">
        <f>'6-Plan investitional'!T68</f>
        <v>0</v>
      </c>
      <c r="S20" s="171">
        <f>'6-Plan investitional'!U68</f>
        <v>0</v>
      </c>
      <c r="T20" s="171">
        <f>'6-Plan investitional'!V68</f>
        <v>0</v>
      </c>
      <c r="U20" s="171">
        <f>'6-Plan investitional'!W68</f>
        <v>0</v>
      </c>
      <c r="V20" s="220">
        <f>'[2]3A-Proiectii_fin_investitie'!W202</f>
        <v>0</v>
      </c>
      <c r="W20" s="220">
        <f>'[2]3A-Proiectii_fin_investitie'!X202</f>
        <v>0</v>
      </c>
      <c r="X20" s="220">
        <f>'[2]3A-Proiectii_fin_investitie'!Y202</f>
        <v>0</v>
      </c>
      <c r="Y20" s="220">
        <f>'[2]3A-Proiectii_fin_investitie'!Z202</f>
        <v>0</v>
      </c>
      <c r="Z20" s="220">
        <f>'[2]3A-Proiectii_fin_investitie'!AA202</f>
        <v>0</v>
      </c>
      <c r="AA20" s="220">
        <f>'[2]3A-Proiectii_fin_investitie'!AB202</f>
        <v>0</v>
      </c>
      <c r="AB20" s="220">
        <f>'[2]3A-Proiectii_fin_investitie'!AC202</f>
        <v>0</v>
      </c>
      <c r="AC20" s="220">
        <f>'[2]3A-Proiectii_fin_investitie'!AD202</f>
        <v>0</v>
      </c>
      <c r="AD20" s="220">
        <f>'[2]3A-Proiectii_fin_investitie'!AE202</f>
        <v>0</v>
      </c>
      <c r="AE20" s="220">
        <f>'[2]3A-Proiectii_fin_investitie'!AF202</f>
        <v>0</v>
      </c>
      <c r="AF20" s="220">
        <f>'[2]3A-Proiectii_fin_investitie'!AG202</f>
        <v>0</v>
      </c>
      <c r="AG20" s="220">
        <f>'[2]3A-Proiectii_fin_investitie'!AH202</f>
        <v>0</v>
      </c>
      <c r="AH20" s="220">
        <f>'[2]3A-Proiectii_fin_investitie'!AI202</f>
        <v>0</v>
      </c>
      <c r="AI20" s="220">
        <f>'[2]3A-Proiectii_fin_investitie'!AJ202</f>
        <v>0</v>
      </c>
      <c r="AJ20" s="220">
        <f>'[2]3A-Proiectii_fin_investitie'!AK202</f>
        <v>0</v>
      </c>
      <c r="AK20" s="220">
        <f>'[2]3A-Proiectii_fin_investitie'!AL202</f>
        <v>0</v>
      </c>
      <c r="AL20" s="220">
        <f>'[2]3A-Proiectii_fin_investitie'!AM202</f>
        <v>0</v>
      </c>
      <c r="AM20" s="220">
        <f>'[2]3A-Proiectii_fin_investitie'!AN202</f>
        <v>0</v>
      </c>
      <c r="AN20" s="220">
        <f>'[2]3A-Proiectii_fin_investitie'!AO202</f>
        <v>0</v>
      </c>
      <c r="AO20" s="220">
        <f>'[2]3A-Proiectii_fin_investitie'!AP202</f>
        <v>0</v>
      </c>
      <c r="AP20" s="220">
        <f>'[2]3A-Proiectii_fin_investitie'!AQ202</f>
        <v>0</v>
      </c>
    </row>
    <row r="21" spans="1:42" s="163" customFormat="1" hidden="1" x14ac:dyDescent="0.2">
      <c r="A21" s="110" t="s">
        <v>529</v>
      </c>
      <c r="B21" s="171">
        <f t="shared" ref="B21:B22" si="3">SUM(C21:V21)</f>
        <v>0</v>
      </c>
      <c r="C21" s="171">
        <f>IF($B$4="NU",'6-Plan investitional'!E69+'7-Proiectii financiare '!E251-'7-Proiectii financiare '!E252,0)</f>
        <v>0</v>
      </c>
      <c r="D21" s="171">
        <f>IF($B$4="NU",'6-Plan investitional'!F69+'7-Proiectii financiare '!F251-'7-Proiectii financiare '!F252,0)</f>
        <v>0</v>
      </c>
      <c r="E21" s="171">
        <f>IF($B$4="NU",'6-Plan investitional'!G69+'7-Proiectii financiare '!G251-'7-Proiectii financiare '!G252,0)</f>
        <v>0</v>
      </c>
      <c r="F21" s="171">
        <f>IF($B$4="NU",'6-Plan investitional'!H69+'7-Proiectii financiare '!H251-'7-Proiectii financiare '!H252,0)</f>
        <v>0</v>
      </c>
      <c r="G21" s="171">
        <f>IF($B$4="NU",'6-Plan investitional'!I69+'7-Proiectii financiare '!I251-'7-Proiectii financiare '!I252,0)</f>
        <v>0</v>
      </c>
      <c r="H21" s="171">
        <f>IF($B$4="NU",'6-Plan investitional'!J69+'7-Proiectii financiare '!J251-'7-Proiectii financiare '!J252,0)</f>
        <v>0</v>
      </c>
      <c r="I21" s="171">
        <f>IF($B$4="NU",'6-Plan investitional'!K69+'7-Proiectii financiare '!K251-'7-Proiectii financiare '!K252,0)</f>
        <v>0</v>
      </c>
      <c r="J21" s="171">
        <f>IF($B$4="NU",'6-Plan investitional'!L69+'7-Proiectii financiare '!L251-'7-Proiectii financiare '!L252,0)</f>
        <v>0</v>
      </c>
      <c r="K21" s="171">
        <f>IF($B$4="NU",'6-Plan investitional'!M69+'7-Proiectii financiare '!M251-'7-Proiectii financiare '!M252,0)</f>
        <v>0</v>
      </c>
      <c r="L21" s="171">
        <f>IF($B$4="NU",'6-Plan investitional'!N69+'7-Proiectii financiare '!N251-'7-Proiectii financiare '!N252,0)</f>
        <v>0</v>
      </c>
      <c r="M21" s="171">
        <f>IF($B$4="NU",'6-Plan investitional'!O69+'7-Proiectii financiare '!O251-'7-Proiectii financiare '!O252,0)</f>
        <v>0</v>
      </c>
      <c r="N21" s="171">
        <f>IF($B$4="NU",'6-Plan investitional'!P69+'7-Proiectii financiare '!P251-'7-Proiectii financiare '!P252,0)</f>
        <v>0</v>
      </c>
      <c r="O21" s="171">
        <f>IF($B$4="NU",'6-Plan investitional'!Q69+'7-Proiectii financiare '!Q251-'7-Proiectii financiare '!Q252,0)</f>
        <v>0</v>
      </c>
      <c r="P21" s="171">
        <f>IF($B$4="NU",'6-Plan investitional'!R69+'7-Proiectii financiare '!R251-'7-Proiectii financiare '!R252,0)</f>
        <v>0</v>
      </c>
      <c r="Q21" s="171">
        <f>IF($B$4="NU",'6-Plan investitional'!S69+'7-Proiectii financiare '!S251-'7-Proiectii financiare '!S252,0)</f>
        <v>0</v>
      </c>
      <c r="R21" s="171">
        <f>IF($B$4="NU",'6-Plan investitional'!T69+'7-Proiectii financiare '!T251-'7-Proiectii financiare '!T252,0)</f>
        <v>0</v>
      </c>
      <c r="S21" s="171">
        <f>IF($B$4="NU",'6-Plan investitional'!U69+'7-Proiectii financiare '!U251-'7-Proiectii financiare '!U252,0)</f>
        <v>0</v>
      </c>
      <c r="T21" s="171">
        <f>IF($B$4="NU",'6-Plan investitional'!V69+'7-Proiectii financiare '!V251-'7-Proiectii financiare '!V252,0)</f>
        <v>0</v>
      </c>
      <c r="U21" s="171">
        <f>IF($B$4="NU",'6-Plan investitional'!W69+'7-Proiectii financiare '!W251-'7-Proiectii financiare '!W252,0)</f>
        <v>0</v>
      </c>
      <c r="V21" s="171">
        <f>IF($B$4="NU",'6-Plan investitional'!X69+'7-Proiectii financiare '!X251-'7-Proiectii financiare '!X252,0)</f>
        <v>0</v>
      </c>
      <c r="W21" s="171">
        <f>IF($B$4="NU",'6-Plan investitional'!Y69+'7-Proiectii financiare '!Y251-'7-Proiectii financiare '!Y252,0)</f>
        <v>0</v>
      </c>
      <c r="X21" s="171">
        <f>IF($B$4="NU",'6-Plan investitional'!Z69+'7-Proiectii financiare '!Z251-'7-Proiectii financiare '!Z252,0)</f>
        <v>0</v>
      </c>
      <c r="Y21" s="171">
        <f>IF($B$4="NU",'6-Plan investitional'!AA69+'7-Proiectii financiare '!AA251-'7-Proiectii financiare '!AA252,0)</f>
        <v>0</v>
      </c>
      <c r="Z21" s="171">
        <f>IF($B$4="NU",'6-Plan investitional'!AB69+'7-Proiectii financiare '!AB251-'7-Proiectii financiare '!AB252,0)</f>
        <v>0</v>
      </c>
      <c r="AA21" s="171">
        <f>IF($B$4="NU",'6-Plan investitional'!AC69+'7-Proiectii financiare '!AC251-'7-Proiectii financiare '!AC252,0)</f>
        <v>0</v>
      </c>
      <c r="AB21" s="171">
        <f>IF($B$4="NU",'6-Plan investitional'!AD69+'7-Proiectii financiare '!AD251-'7-Proiectii financiare '!AD252,0)</f>
        <v>0</v>
      </c>
      <c r="AC21" s="171">
        <f>IF($B$4="NU",'6-Plan investitional'!AE69+'7-Proiectii financiare '!AE251-'7-Proiectii financiare '!AE252,0)</f>
        <v>0</v>
      </c>
      <c r="AD21" s="171">
        <f>IF($B$4="NU",'6-Plan investitional'!AF69+'7-Proiectii financiare '!AF251-'7-Proiectii financiare '!AF252,0)</f>
        <v>0</v>
      </c>
      <c r="AE21" s="171">
        <f>IF($B$4="NU",'6-Plan investitional'!AG69+'7-Proiectii financiare '!AG251-'7-Proiectii financiare '!AG252,0)</f>
        <v>0</v>
      </c>
      <c r="AF21" s="171">
        <f>IF($B$4="NU",'6-Plan investitional'!AH69+'7-Proiectii financiare '!AH251-'7-Proiectii financiare '!AH252,0)</f>
        <v>0</v>
      </c>
      <c r="AG21" s="171">
        <f>IF($B$4="NU",'6-Plan investitional'!AI69+'7-Proiectii financiare '!AI251-'7-Proiectii financiare '!AI252,0)</f>
        <v>0</v>
      </c>
      <c r="AH21" s="171">
        <f>IF($B$4="NU",'6-Plan investitional'!AJ69+'7-Proiectii financiare '!AJ251-'7-Proiectii financiare '!AJ252,0)</f>
        <v>0</v>
      </c>
      <c r="AI21" s="171">
        <f>IF($B$4="NU",'6-Plan investitional'!AK69+'7-Proiectii financiare '!AK251-'7-Proiectii financiare '!AK252,0)</f>
        <v>0</v>
      </c>
      <c r="AJ21" s="171">
        <f>IF($B$4="NU",'6-Plan investitional'!AL69+'7-Proiectii financiare '!AL251-'7-Proiectii financiare '!AL252,0)</f>
        <v>0</v>
      </c>
      <c r="AK21" s="171">
        <f>IF($B$4="NU",'6-Plan investitional'!AM69+'7-Proiectii financiare '!AM251-'7-Proiectii financiare '!AM252,0)</f>
        <v>0</v>
      </c>
      <c r="AL21" s="171">
        <f>IF($B$4="NU",'6-Plan investitional'!AN69+'7-Proiectii financiare '!AN251-'7-Proiectii financiare '!AN252,0)</f>
        <v>0</v>
      </c>
      <c r="AM21" s="171">
        <f>IF($B$4="NU",'6-Plan investitional'!AO69+'7-Proiectii financiare '!AO251-'7-Proiectii financiare '!AO252,0)</f>
        <v>0</v>
      </c>
      <c r="AN21" s="171">
        <f>IF($B$4="NU",'6-Plan investitional'!AP69+'7-Proiectii financiare '!AP251-'7-Proiectii financiare '!AP252,0)</f>
        <v>0</v>
      </c>
      <c r="AO21" s="171">
        <f>IF($B$4="NU",'6-Plan investitional'!AQ69+'7-Proiectii financiare '!AQ251-'7-Proiectii financiare '!AQ252,0)</f>
        <v>0</v>
      </c>
      <c r="AP21" s="171">
        <f>IF($B$4="NU",'6-Plan investitional'!AR69+'7-Proiectii financiare '!AR251-'7-Proiectii financiare '!AR252,0)</f>
        <v>0</v>
      </c>
    </row>
    <row r="22" spans="1:42" s="163" customFormat="1" hidden="1" x14ac:dyDescent="0.2">
      <c r="A22" s="110" t="s">
        <v>529</v>
      </c>
      <c r="B22" s="171">
        <f t="shared" si="3"/>
        <v>0</v>
      </c>
      <c r="C22" s="171">
        <f>IF(C9&lt;=$E$62,C21,0)</f>
        <v>0</v>
      </c>
      <c r="D22" s="171">
        <f t="shared" ref="D22:AP22" si="4">IF(D9&lt;=$E$62,D21,0)</f>
        <v>0</v>
      </c>
      <c r="E22" s="171">
        <f t="shared" si="4"/>
        <v>0</v>
      </c>
      <c r="F22" s="171">
        <f t="shared" si="4"/>
        <v>0</v>
      </c>
      <c r="G22" s="171">
        <f t="shared" si="4"/>
        <v>0</v>
      </c>
      <c r="H22" s="171">
        <f t="shared" si="4"/>
        <v>0</v>
      </c>
      <c r="I22" s="171">
        <f t="shared" si="4"/>
        <v>0</v>
      </c>
      <c r="J22" s="171">
        <f t="shared" si="4"/>
        <v>0</v>
      </c>
      <c r="K22" s="171">
        <f t="shared" si="4"/>
        <v>0</v>
      </c>
      <c r="L22" s="171">
        <f t="shared" si="4"/>
        <v>0</v>
      </c>
      <c r="M22" s="171">
        <f t="shared" si="4"/>
        <v>0</v>
      </c>
      <c r="N22" s="171">
        <f t="shared" si="4"/>
        <v>0</v>
      </c>
      <c r="O22" s="171">
        <f t="shared" si="4"/>
        <v>0</v>
      </c>
      <c r="P22" s="171">
        <f t="shared" si="4"/>
        <v>0</v>
      </c>
      <c r="Q22" s="171">
        <f t="shared" si="4"/>
        <v>0</v>
      </c>
      <c r="R22" s="171">
        <f t="shared" si="4"/>
        <v>0</v>
      </c>
      <c r="S22" s="171">
        <f t="shared" si="4"/>
        <v>0</v>
      </c>
      <c r="T22" s="171">
        <f t="shared" si="4"/>
        <v>0</v>
      </c>
      <c r="U22" s="171">
        <f t="shared" si="4"/>
        <v>0</v>
      </c>
      <c r="V22" s="171">
        <f t="shared" si="4"/>
        <v>0</v>
      </c>
      <c r="W22" s="171">
        <f t="shared" si="4"/>
        <v>0</v>
      </c>
      <c r="X22" s="171">
        <f t="shared" si="4"/>
        <v>0</v>
      </c>
      <c r="Y22" s="171">
        <f t="shared" si="4"/>
        <v>0</v>
      </c>
      <c r="Z22" s="171">
        <f t="shared" si="4"/>
        <v>0</v>
      </c>
      <c r="AA22" s="171">
        <f t="shared" si="4"/>
        <v>0</v>
      </c>
      <c r="AB22" s="171">
        <f t="shared" si="4"/>
        <v>0</v>
      </c>
      <c r="AC22" s="171">
        <f t="shared" si="4"/>
        <v>0</v>
      </c>
      <c r="AD22" s="171">
        <f t="shared" si="4"/>
        <v>0</v>
      </c>
      <c r="AE22" s="171">
        <f t="shared" si="4"/>
        <v>0</v>
      </c>
      <c r="AF22" s="171">
        <f t="shared" si="4"/>
        <v>0</v>
      </c>
      <c r="AG22" s="171">
        <f t="shared" si="4"/>
        <v>0</v>
      </c>
      <c r="AH22" s="171">
        <f t="shared" si="4"/>
        <v>0</v>
      </c>
      <c r="AI22" s="171">
        <f t="shared" si="4"/>
        <v>0</v>
      </c>
      <c r="AJ22" s="171">
        <f t="shared" si="4"/>
        <v>0</v>
      </c>
      <c r="AK22" s="171">
        <f t="shared" si="4"/>
        <v>0</v>
      </c>
      <c r="AL22" s="171">
        <f t="shared" si="4"/>
        <v>0</v>
      </c>
      <c r="AM22" s="171">
        <f t="shared" si="4"/>
        <v>0</v>
      </c>
      <c r="AN22" s="171">
        <f t="shared" si="4"/>
        <v>0</v>
      </c>
      <c r="AO22" s="171">
        <f t="shared" si="4"/>
        <v>0</v>
      </c>
      <c r="AP22" s="171">
        <f t="shared" si="4"/>
        <v>0</v>
      </c>
    </row>
    <row r="23" spans="1:42" s="222" customFormat="1" x14ac:dyDescent="0.2">
      <c r="A23" s="175" t="s">
        <v>530</v>
      </c>
      <c r="B23" s="171">
        <f>SUM(C23:AP23)</f>
        <v>0</v>
      </c>
      <c r="C23" s="114">
        <f>SUM(C18:C22)-C21</f>
        <v>0</v>
      </c>
      <c r="D23" s="114">
        <f>SUM(D18:D22)-D21</f>
        <v>0</v>
      </c>
      <c r="E23" s="114">
        <f t="shared" ref="E23:AP23" si="5">SUM(E18:E22)-E21</f>
        <v>0</v>
      </c>
      <c r="F23" s="114">
        <f t="shared" si="5"/>
        <v>0</v>
      </c>
      <c r="G23" s="114">
        <f t="shared" si="5"/>
        <v>0</v>
      </c>
      <c r="H23" s="114">
        <f t="shared" si="5"/>
        <v>0</v>
      </c>
      <c r="I23" s="114">
        <f t="shared" si="5"/>
        <v>0</v>
      </c>
      <c r="J23" s="114">
        <f t="shared" si="5"/>
        <v>0</v>
      </c>
      <c r="K23" s="114">
        <f t="shared" si="5"/>
        <v>0</v>
      </c>
      <c r="L23" s="114">
        <f t="shared" si="5"/>
        <v>0</v>
      </c>
      <c r="M23" s="114">
        <f t="shared" si="5"/>
        <v>0</v>
      </c>
      <c r="N23" s="114">
        <f t="shared" si="5"/>
        <v>0</v>
      </c>
      <c r="O23" s="114">
        <f t="shared" si="5"/>
        <v>0</v>
      </c>
      <c r="P23" s="114">
        <f t="shared" si="5"/>
        <v>0</v>
      </c>
      <c r="Q23" s="114">
        <f t="shared" si="5"/>
        <v>0</v>
      </c>
      <c r="R23" s="114">
        <f t="shared" si="5"/>
        <v>0</v>
      </c>
      <c r="S23" s="114">
        <f t="shared" si="5"/>
        <v>0</v>
      </c>
      <c r="T23" s="114">
        <f t="shared" si="5"/>
        <v>0</v>
      </c>
      <c r="U23" s="114">
        <f t="shared" si="5"/>
        <v>0</v>
      </c>
      <c r="V23" s="114">
        <f t="shared" si="5"/>
        <v>0</v>
      </c>
      <c r="W23" s="114">
        <f t="shared" si="5"/>
        <v>0</v>
      </c>
      <c r="X23" s="114">
        <f t="shared" si="5"/>
        <v>0</v>
      </c>
      <c r="Y23" s="114">
        <f t="shared" si="5"/>
        <v>0</v>
      </c>
      <c r="Z23" s="114">
        <f t="shared" si="5"/>
        <v>0</v>
      </c>
      <c r="AA23" s="114">
        <f t="shared" si="5"/>
        <v>0</v>
      </c>
      <c r="AB23" s="114">
        <f t="shared" si="5"/>
        <v>0</v>
      </c>
      <c r="AC23" s="114">
        <f t="shared" si="5"/>
        <v>0</v>
      </c>
      <c r="AD23" s="114">
        <f t="shared" si="5"/>
        <v>0</v>
      </c>
      <c r="AE23" s="114">
        <f t="shared" si="5"/>
        <v>0</v>
      </c>
      <c r="AF23" s="114">
        <f t="shared" si="5"/>
        <v>0</v>
      </c>
      <c r="AG23" s="114">
        <f t="shared" si="5"/>
        <v>0</v>
      </c>
      <c r="AH23" s="114">
        <f t="shared" si="5"/>
        <v>0</v>
      </c>
      <c r="AI23" s="114">
        <f t="shared" si="5"/>
        <v>0</v>
      </c>
      <c r="AJ23" s="114">
        <f t="shared" si="5"/>
        <v>0</v>
      </c>
      <c r="AK23" s="114">
        <f t="shared" si="5"/>
        <v>0</v>
      </c>
      <c r="AL23" s="114">
        <f t="shared" si="5"/>
        <v>0</v>
      </c>
      <c r="AM23" s="114">
        <f t="shared" si="5"/>
        <v>0</v>
      </c>
      <c r="AN23" s="114">
        <f t="shared" si="5"/>
        <v>0</v>
      </c>
      <c r="AO23" s="114">
        <f t="shared" si="5"/>
        <v>0</v>
      </c>
      <c r="AP23" s="114">
        <f t="shared" si="5"/>
        <v>0</v>
      </c>
    </row>
    <row r="24" spans="1:42" s="222" customFormat="1" x14ac:dyDescent="0.2">
      <c r="A24" s="175" t="s">
        <v>531</v>
      </c>
      <c r="B24" s="171" t="e">
        <f>SUM(C24:AP24)</f>
        <v>#REF!</v>
      </c>
      <c r="C24" s="114">
        <f>C17-C23</f>
        <v>0</v>
      </c>
      <c r="D24" s="114">
        <f t="shared" ref="D24:AP24" si="6">D17-D23</f>
        <v>0</v>
      </c>
      <c r="E24" s="114">
        <f t="shared" si="6"/>
        <v>0</v>
      </c>
      <c r="F24" s="114">
        <f t="shared" si="6"/>
        <v>0</v>
      </c>
      <c r="G24" s="114">
        <f t="shared" si="6"/>
        <v>0</v>
      </c>
      <c r="H24" s="114">
        <f t="shared" si="6"/>
        <v>0</v>
      </c>
      <c r="I24" s="114">
        <f t="shared" si="6"/>
        <v>0</v>
      </c>
      <c r="J24" s="114">
        <f t="shared" si="6"/>
        <v>0</v>
      </c>
      <c r="K24" s="114">
        <f t="shared" si="6"/>
        <v>0</v>
      </c>
      <c r="L24" s="114">
        <f t="shared" si="6"/>
        <v>0</v>
      </c>
      <c r="M24" s="114">
        <f t="shared" si="6"/>
        <v>0</v>
      </c>
      <c r="N24" s="114">
        <f t="shared" si="6"/>
        <v>0</v>
      </c>
      <c r="O24" s="114">
        <f t="shared" si="6"/>
        <v>0</v>
      </c>
      <c r="P24" s="114">
        <f t="shared" si="6"/>
        <v>0</v>
      </c>
      <c r="Q24" s="114">
        <f t="shared" si="6"/>
        <v>0</v>
      </c>
      <c r="R24" s="114">
        <f t="shared" si="6"/>
        <v>0</v>
      </c>
      <c r="S24" s="114">
        <f t="shared" si="6"/>
        <v>0</v>
      </c>
      <c r="T24" s="114">
        <f t="shared" si="6"/>
        <v>0</v>
      </c>
      <c r="U24" s="114">
        <f t="shared" si="6"/>
        <v>0</v>
      </c>
      <c r="V24" s="114">
        <f t="shared" si="6"/>
        <v>0</v>
      </c>
      <c r="W24" s="114">
        <f t="shared" si="6"/>
        <v>0</v>
      </c>
      <c r="X24" s="114">
        <f t="shared" si="6"/>
        <v>0</v>
      </c>
      <c r="Y24" s="114">
        <f t="shared" si="6"/>
        <v>0</v>
      </c>
      <c r="Z24" s="114">
        <f t="shared" si="6"/>
        <v>0</v>
      </c>
      <c r="AA24" s="114">
        <f t="shared" si="6"/>
        <v>0</v>
      </c>
      <c r="AB24" s="114">
        <f t="shared" si="6"/>
        <v>0</v>
      </c>
      <c r="AC24" s="114">
        <f t="shared" si="6"/>
        <v>0</v>
      </c>
      <c r="AD24" s="114">
        <f t="shared" si="6"/>
        <v>0</v>
      </c>
      <c r="AE24" s="114">
        <f t="shared" si="6"/>
        <v>0</v>
      </c>
      <c r="AF24" s="114">
        <f t="shared" si="6"/>
        <v>0</v>
      </c>
      <c r="AG24" s="114">
        <f t="shared" si="6"/>
        <v>0</v>
      </c>
      <c r="AH24" s="114">
        <f t="shared" si="6"/>
        <v>0</v>
      </c>
      <c r="AI24" s="114">
        <f t="shared" si="6"/>
        <v>0</v>
      </c>
      <c r="AJ24" s="114">
        <f t="shared" si="6"/>
        <v>0</v>
      </c>
      <c r="AK24" s="114">
        <f t="shared" si="6"/>
        <v>0</v>
      </c>
      <c r="AL24" s="114">
        <f t="shared" si="6"/>
        <v>0</v>
      </c>
      <c r="AM24" s="114">
        <f t="shared" si="6"/>
        <v>0</v>
      </c>
      <c r="AN24" s="114">
        <f t="shared" si="6"/>
        <v>0</v>
      </c>
      <c r="AO24" s="114">
        <f t="shared" si="6"/>
        <v>0</v>
      </c>
      <c r="AP24" s="114" t="e">
        <f t="shared" si="6"/>
        <v>#REF!</v>
      </c>
    </row>
    <row r="25" spans="1:42" s="222" customFormat="1" x14ac:dyDescent="0.2">
      <c r="A25" s="175" t="s">
        <v>532</v>
      </c>
      <c r="B25" s="171" t="e">
        <f>SUM(C25:AP25)</f>
        <v>#REF!</v>
      </c>
      <c r="C25" s="114">
        <f>C24*POWER(1+$B$6,-C14)</f>
        <v>0</v>
      </c>
      <c r="D25" s="114">
        <f t="shared" ref="D25:AP25" si="7">D24*POWER(1+$B$6,-D14)</f>
        <v>0</v>
      </c>
      <c r="E25" s="114">
        <f t="shared" si="7"/>
        <v>0</v>
      </c>
      <c r="F25" s="114">
        <f t="shared" si="7"/>
        <v>0</v>
      </c>
      <c r="G25" s="114">
        <f t="shared" si="7"/>
        <v>0</v>
      </c>
      <c r="H25" s="114">
        <f t="shared" si="7"/>
        <v>0</v>
      </c>
      <c r="I25" s="114">
        <f t="shared" si="7"/>
        <v>0</v>
      </c>
      <c r="J25" s="114">
        <f t="shared" si="7"/>
        <v>0</v>
      </c>
      <c r="K25" s="114">
        <f t="shared" si="7"/>
        <v>0</v>
      </c>
      <c r="L25" s="114">
        <f t="shared" si="7"/>
        <v>0</v>
      </c>
      <c r="M25" s="114">
        <f t="shared" si="7"/>
        <v>0</v>
      </c>
      <c r="N25" s="114">
        <f t="shared" si="7"/>
        <v>0</v>
      </c>
      <c r="O25" s="114">
        <f t="shared" si="7"/>
        <v>0</v>
      </c>
      <c r="P25" s="114">
        <f t="shared" si="7"/>
        <v>0</v>
      </c>
      <c r="Q25" s="114">
        <f t="shared" si="7"/>
        <v>0</v>
      </c>
      <c r="R25" s="114">
        <f t="shared" si="7"/>
        <v>0</v>
      </c>
      <c r="S25" s="114">
        <f t="shared" si="7"/>
        <v>0</v>
      </c>
      <c r="T25" s="114">
        <f t="shared" si="7"/>
        <v>0</v>
      </c>
      <c r="U25" s="114">
        <f t="shared" si="7"/>
        <v>0</v>
      </c>
      <c r="V25" s="114">
        <f t="shared" si="7"/>
        <v>0</v>
      </c>
      <c r="W25" s="114">
        <f t="shared" si="7"/>
        <v>0</v>
      </c>
      <c r="X25" s="114">
        <f t="shared" si="7"/>
        <v>0</v>
      </c>
      <c r="Y25" s="114">
        <f t="shared" si="7"/>
        <v>0</v>
      </c>
      <c r="Z25" s="114">
        <f t="shared" si="7"/>
        <v>0</v>
      </c>
      <c r="AA25" s="114">
        <f t="shared" si="7"/>
        <v>0</v>
      </c>
      <c r="AB25" s="114">
        <f t="shared" si="7"/>
        <v>0</v>
      </c>
      <c r="AC25" s="114">
        <f t="shared" si="7"/>
        <v>0</v>
      </c>
      <c r="AD25" s="114">
        <f t="shared" si="7"/>
        <v>0</v>
      </c>
      <c r="AE25" s="114">
        <f t="shared" si="7"/>
        <v>0</v>
      </c>
      <c r="AF25" s="114">
        <f t="shared" si="7"/>
        <v>0</v>
      </c>
      <c r="AG25" s="114">
        <f t="shared" si="7"/>
        <v>0</v>
      </c>
      <c r="AH25" s="114">
        <f t="shared" si="7"/>
        <v>0</v>
      </c>
      <c r="AI25" s="114">
        <f t="shared" si="7"/>
        <v>0</v>
      </c>
      <c r="AJ25" s="114">
        <f t="shared" si="7"/>
        <v>0</v>
      </c>
      <c r="AK25" s="114">
        <f t="shared" si="7"/>
        <v>0</v>
      </c>
      <c r="AL25" s="114">
        <f t="shared" si="7"/>
        <v>0</v>
      </c>
      <c r="AM25" s="114">
        <f t="shared" si="7"/>
        <v>0</v>
      </c>
      <c r="AN25" s="114">
        <f t="shared" si="7"/>
        <v>0</v>
      </c>
      <c r="AO25" s="114">
        <f t="shared" si="7"/>
        <v>0</v>
      </c>
      <c r="AP25" s="114" t="e">
        <f t="shared" si="7"/>
        <v>#REF!</v>
      </c>
    </row>
    <row r="26" spans="1:42" s="109" customFormat="1" x14ac:dyDescent="0.2">
      <c r="A26" s="175" t="s">
        <v>533</v>
      </c>
      <c r="B26" s="171">
        <f>SUM(C26:AP26)</f>
        <v>0</v>
      </c>
      <c r="C26" s="114">
        <f>C29*C20</f>
        <v>0</v>
      </c>
      <c r="D26" s="114">
        <f t="shared" ref="D26:AP26" si="8">D29*D20</f>
        <v>0</v>
      </c>
      <c r="E26" s="114">
        <f t="shared" si="8"/>
        <v>0</v>
      </c>
      <c r="F26" s="114">
        <f t="shared" si="8"/>
        <v>0</v>
      </c>
      <c r="G26" s="114">
        <f t="shared" si="8"/>
        <v>0</v>
      </c>
      <c r="H26" s="114">
        <f>IF($B$4="NU",(H20-'[2]2B-Investitie'!J65)*POWER(1+$B$8,-H14),H20*POWER(1+$B$8,-H14))</f>
        <v>0</v>
      </c>
      <c r="I26" s="114">
        <f t="shared" si="8"/>
        <v>0</v>
      </c>
      <c r="J26" s="114">
        <f t="shared" si="8"/>
        <v>0</v>
      </c>
      <c r="K26" s="114">
        <f>IF($B$4="NU",(K20-'[2]2B-Investitie'!M65)*POWER(1+$B$8,-K14),K20*POWER(1+$B$8,-K14))</f>
        <v>0</v>
      </c>
      <c r="L26" s="114">
        <f t="shared" si="8"/>
        <v>0</v>
      </c>
      <c r="M26" s="114">
        <f t="shared" si="8"/>
        <v>0</v>
      </c>
      <c r="N26" s="114">
        <f>IF($B$4="NU",(N20-'[2]2B-Investitie'!P65)*POWER(1+$B$8,-N14),N20*POWER(1+$B$8,-N14))</f>
        <v>0</v>
      </c>
      <c r="O26" s="114">
        <f t="shared" si="8"/>
        <v>0</v>
      </c>
      <c r="P26" s="114">
        <f t="shared" si="8"/>
        <v>0</v>
      </c>
      <c r="Q26" s="114">
        <f>IF($B$4="NU",(Q20-'[2]2B-Investitie'!S65)*POWER(1+$B$8,-Q14),Q20*POWER(1+$B$8,-Q14))</f>
        <v>0</v>
      </c>
      <c r="R26" s="114">
        <f t="shared" si="8"/>
        <v>0</v>
      </c>
      <c r="S26" s="114">
        <f t="shared" si="8"/>
        <v>0</v>
      </c>
      <c r="T26" s="114">
        <f>IF($B$4="NU",(T20-'[2]2B-Investitie'!V65)*POWER(1+$B$8,-T14),T20*POWER(1+$B$8,-T14))</f>
        <v>0</v>
      </c>
      <c r="U26" s="114">
        <f t="shared" si="8"/>
        <v>0</v>
      </c>
      <c r="V26" s="114">
        <f t="shared" si="8"/>
        <v>0</v>
      </c>
      <c r="W26" s="114">
        <f>IF($B$4="NU",(W20-'[2]2B-Investitie'!Y65)*POWER(1+$B$8,-W14),W20*POWER(1+$B$8,-W14))</f>
        <v>0</v>
      </c>
      <c r="X26" s="114">
        <f t="shared" si="8"/>
        <v>0</v>
      </c>
      <c r="Y26" s="114">
        <f t="shared" si="8"/>
        <v>0</v>
      </c>
      <c r="Z26" s="114">
        <f>IF($B$4="NU",(Z20-'[2]2B-Investitie'!AB65)*POWER(1+$B$8,-Z14),Z20*POWER(1+$B$8,-Z14))</f>
        <v>0</v>
      </c>
      <c r="AA26" s="114">
        <f t="shared" si="8"/>
        <v>0</v>
      </c>
      <c r="AB26" s="114">
        <f t="shared" si="8"/>
        <v>0</v>
      </c>
      <c r="AC26" s="114">
        <f>IF($B$4="NU",(AC20-'[2]2B-Investitie'!AE65)*POWER(1+$B$8,-AC14),AC20*POWER(1+$B$8,-AC14))</f>
        <v>0</v>
      </c>
      <c r="AD26" s="114">
        <f t="shared" si="8"/>
        <v>0</v>
      </c>
      <c r="AE26" s="114">
        <f t="shared" si="8"/>
        <v>0</v>
      </c>
      <c r="AF26" s="114">
        <f>IF($B$4="NU",(AF20-'[2]2B-Investitie'!AH65)*POWER(1+$B$8,-AF14),AF20*POWER(1+$B$8,-AF14))</f>
        <v>0</v>
      </c>
      <c r="AG26" s="114">
        <f t="shared" si="8"/>
        <v>0</v>
      </c>
      <c r="AH26" s="114">
        <f t="shared" si="8"/>
        <v>0</v>
      </c>
      <c r="AI26" s="114">
        <f>IF($B$4="NU",(AI20-'[2]2B-Investitie'!AK65)*POWER(1+$B$8,-AI14),AI20*POWER(1+$B$8,-AI14))</f>
        <v>0</v>
      </c>
      <c r="AJ26" s="114">
        <f t="shared" si="8"/>
        <v>0</v>
      </c>
      <c r="AK26" s="114">
        <f t="shared" si="8"/>
        <v>0</v>
      </c>
      <c r="AL26" s="114">
        <f>IF($B$4="NU",(AL20-'[2]2B-Investitie'!AN65)*POWER(1+$B$8,-AL14),AL20*POWER(1+$B$8,-AL14))</f>
        <v>0</v>
      </c>
      <c r="AM26" s="114">
        <f t="shared" si="8"/>
        <v>0</v>
      </c>
      <c r="AN26" s="114">
        <f t="shared" si="8"/>
        <v>0</v>
      </c>
      <c r="AO26" s="114">
        <f>IF($B$4="NU",(AO20-'[2]2B-Investitie'!AQ65)*POWER(1+$B$8,-AO14),AO20*POWER(1+$B$8,-AO14))</f>
        <v>0</v>
      </c>
      <c r="AP26" s="114">
        <f t="shared" si="8"/>
        <v>0</v>
      </c>
    </row>
    <row r="27" spans="1:42" s="109" customFormat="1" ht="24" hidden="1" x14ac:dyDescent="0.2">
      <c r="A27" s="176" t="s">
        <v>534</v>
      </c>
      <c r="B27" s="171" t="str">
        <f>IF(ISERROR(C24+NPV(FDR,D24:AP24)),"",C24+NPV(FDR,D24:V24))</f>
        <v/>
      </c>
      <c r="C27" s="177"/>
      <c r="D27" s="178"/>
      <c r="E27" s="179"/>
      <c r="F27" s="179"/>
      <c r="G27" s="179"/>
      <c r="H27" s="179"/>
      <c r="I27" s="179"/>
      <c r="J27" s="179"/>
      <c r="K27" s="179"/>
      <c r="L27" s="179"/>
      <c r="V27" s="251"/>
    </row>
    <row r="28" spans="1:42" s="109" customFormat="1" ht="24.75" hidden="1" thickBot="1" x14ac:dyDescent="0.25">
      <c r="A28" s="175" t="s">
        <v>535</v>
      </c>
      <c r="B28" s="199" t="str">
        <f>IF(ISERROR(IRR(C24:AA24)),"",IRR(C24:AA24))</f>
        <v/>
      </c>
      <c r="C28" s="180"/>
      <c r="D28" s="178"/>
      <c r="E28" s="179"/>
      <c r="F28" s="179"/>
      <c r="G28" s="179"/>
      <c r="H28" s="179"/>
      <c r="I28" s="179"/>
      <c r="J28" s="179"/>
      <c r="K28" s="179"/>
      <c r="L28" s="179"/>
      <c r="M28" s="179"/>
      <c r="N28" s="179"/>
      <c r="O28" s="179"/>
      <c r="P28" s="179"/>
      <c r="Q28" s="179"/>
      <c r="R28" s="179"/>
      <c r="S28" s="179"/>
      <c r="T28" s="179"/>
      <c r="U28" s="179"/>
      <c r="V28" s="252"/>
    </row>
    <row r="29" spans="1:42" hidden="1" x14ac:dyDescent="0.2">
      <c r="A29" s="181"/>
      <c r="B29" s="182"/>
      <c r="C29" s="204">
        <f>1/(1+$C$14)^B8</f>
        <v>1</v>
      </c>
      <c r="D29" s="204">
        <f>1/(1+$D$14)^B8</f>
        <v>1</v>
      </c>
      <c r="E29" s="204">
        <f>1/(1+$E$14)^B8</f>
        <v>1</v>
      </c>
      <c r="F29" s="204">
        <f>1/(1+$F$14)^B8</f>
        <v>1</v>
      </c>
      <c r="G29" s="204">
        <f>1/(1+$G$14)^B8</f>
        <v>1</v>
      </c>
      <c r="H29" s="204"/>
      <c r="I29" s="204"/>
      <c r="J29" s="182"/>
      <c r="K29" s="182"/>
      <c r="L29" s="182"/>
      <c r="M29" s="182"/>
      <c r="N29" s="182"/>
      <c r="O29" s="182"/>
      <c r="P29" s="182"/>
      <c r="Q29" s="182"/>
      <c r="R29" s="182"/>
      <c r="S29" s="182"/>
      <c r="T29" s="182"/>
      <c r="U29" s="182"/>
      <c r="V29" s="253"/>
    </row>
    <row r="30" spans="1:42" x14ac:dyDescent="0.2">
      <c r="A30" s="181"/>
      <c r="B30" s="182"/>
      <c r="C30" s="182"/>
      <c r="D30" s="182"/>
      <c r="E30" s="182"/>
      <c r="F30" s="182"/>
      <c r="G30" s="182"/>
      <c r="H30" s="182"/>
      <c r="I30" s="182"/>
      <c r="J30" s="182"/>
      <c r="K30" s="183"/>
      <c r="L30" s="183"/>
    </row>
    <row r="31" spans="1:42" ht="36" x14ac:dyDescent="0.2">
      <c r="A31" s="184" t="s">
        <v>536</v>
      </c>
      <c r="B31" s="185" t="s">
        <v>516</v>
      </c>
      <c r="C31" s="185" t="s">
        <v>537</v>
      </c>
      <c r="D31" s="185" t="s">
        <v>538</v>
      </c>
      <c r="E31" s="185" t="s">
        <v>539</v>
      </c>
      <c r="F31" s="229" t="s">
        <v>540</v>
      </c>
      <c r="G31" s="182"/>
      <c r="H31" s="182"/>
      <c r="I31" s="182"/>
      <c r="J31" s="182"/>
      <c r="K31" s="182"/>
      <c r="L31" s="182"/>
      <c r="M31" s="182"/>
      <c r="N31" s="182"/>
      <c r="O31" s="182"/>
      <c r="P31" s="182"/>
      <c r="Q31" s="182"/>
      <c r="R31" s="182"/>
      <c r="S31" s="182"/>
      <c r="T31" s="182"/>
      <c r="U31" s="182"/>
      <c r="V31" s="253"/>
    </row>
    <row r="32" spans="1:42" ht="24" x14ac:dyDescent="0.2">
      <c r="A32" s="359" t="s">
        <v>541</v>
      </c>
      <c r="B32" s="360"/>
      <c r="C32" s="188" t="e">
        <f>B32/$B$62</f>
        <v>#REF!</v>
      </c>
      <c r="D32" s="360"/>
      <c r="E32" s="230" t="str">
        <f>IF(ISERROR(B32/$B$62*D32),"",B32/$B$62*D32)</f>
        <v/>
      </c>
      <c r="F32" s="189" t="str">
        <f>IF(ISERROR(B32/D32),"",B32/D32)</f>
        <v/>
      </c>
      <c r="G32" s="182">
        <v>1</v>
      </c>
      <c r="H32" s="182"/>
      <c r="I32" s="182"/>
      <c r="J32" s="182"/>
      <c r="K32" s="183"/>
      <c r="L32" s="183"/>
    </row>
    <row r="33" spans="1:12" ht="24" x14ac:dyDescent="0.2">
      <c r="A33" s="359" t="s">
        <v>541</v>
      </c>
      <c r="B33" s="360"/>
      <c r="C33" s="188" t="e">
        <f>B33/$B$62</f>
        <v>#REF!</v>
      </c>
      <c r="D33" s="360"/>
      <c r="E33" s="230" t="str">
        <f t="shared" ref="E33:E61" si="9">IF(ISERROR(B33/$B$62*D33),"",B33/$B$62*D33)</f>
        <v/>
      </c>
      <c r="F33" s="189" t="str">
        <f t="shared" ref="F33:F61" si="10">IF(ISERROR(B33/D33),"",B33/D33)</f>
        <v/>
      </c>
      <c r="G33" s="182">
        <v>2</v>
      </c>
      <c r="H33" s="182"/>
      <c r="I33" s="182"/>
      <c r="J33" s="182"/>
      <c r="K33" s="183"/>
      <c r="L33" s="183"/>
    </row>
    <row r="34" spans="1:12" ht="24" x14ac:dyDescent="0.2">
      <c r="A34" s="359" t="s">
        <v>541</v>
      </c>
      <c r="B34" s="360"/>
      <c r="C34" s="188" t="e">
        <f t="shared" ref="C34" si="11">B34/$B$62</f>
        <v>#REF!</v>
      </c>
      <c r="D34" s="360"/>
      <c r="E34" s="230" t="str">
        <f t="shared" si="9"/>
        <v/>
      </c>
      <c r="F34" s="189" t="str">
        <f t="shared" si="10"/>
        <v/>
      </c>
      <c r="G34" s="182">
        <v>3</v>
      </c>
      <c r="H34" s="182"/>
      <c r="I34" s="182"/>
      <c r="J34" s="182"/>
      <c r="K34" s="183"/>
      <c r="L34" s="183"/>
    </row>
    <row r="35" spans="1:12" ht="24" x14ac:dyDescent="0.2">
      <c r="A35" s="359" t="s">
        <v>541</v>
      </c>
      <c r="B35" s="360"/>
      <c r="C35" s="188" t="e">
        <f>B35/$B$62</f>
        <v>#REF!</v>
      </c>
      <c r="D35" s="360"/>
      <c r="E35" s="230" t="str">
        <f t="shared" si="9"/>
        <v/>
      </c>
      <c r="F35" s="189" t="str">
        <f t="shared" si="10"/>
        <v/>
      </c>
      <c r="G35" s="182">
        <v>4</v>
      </c>
      <c r="H35" s="182"/>
      <c r="I35" s="182"/>
      <c r="J35" s="182"/>
      <c r="K35" s="183"/>
      <c r="L35" s="183"/>
    </row>
    <row r="36" spans="1:12" ht="24" x14ac:dyDescent="0.2">
      <c r="A36" s="359" t="s">
        <v>541</v>
      </c>
      <c r="B36" s="360"/>
      <c r="C36" s="188" t="e">
        <f t="shared" ref="C36:C46" si="12">B36/$B$62</f>
        <v>#REF!</v>
      </c>
      <c r="D36" s="360">
        <v>0</v>
      </c>
      <c r="E36" s="230" t="str">
        <f t="shared" si="9"/>
        <v/>
      </c>
      <c r="F36" s="189" t="str">
        <f t="shared" si="10"/>
        <v/>
      </c>
      <c r="G36" s="182">
        <v>5</v>
      </c>
      <c r="H36" s="182"/>
      <c r="I36" s="182"/>
      <c r="J36" s="182"/>
      <c r="K36" s="183"/>
      <c r="L36" s="183"/>
    </row>
    <row r="37" spans="1:12" ht="24" x14ac:dyDescent="0.2">
      <c r="A37" s="359" t="s">
        <v>541</v>
      </c>
      <c r="B37" s="360"/>
      <c r="C37" s="188" t="e">
        <f t="shared" si="12"/>
        <v>#REF!</v>
      </c>
      <c r="D37" s="360">
        <v>0</v>
      </c>
      <c r="E37" s="230" t="str">
        <f t="shared" si="9"/>
        <v/>
      </c>
      <c r="F37" s="189" t="str">
        <f t="shared" si="10"/>
        <v/>
      </c>
      <c r="G37" s="182">
        <v>6</v>
      </c>
      <c r="H37" s="182"/>
      <c r="I37" s="182"/>
      <c r="J37" s="182"/>
      <c r="K37" s="183"/>
      <c r="L37" s="183"/>
    </row>
    <row r="38" spans="1:12" ht="24" x14ac:dyDescent="0.2">
      <c r="A38" s="359" t="s">
        <v>541</v>
      </c>
      <c r="B38" s="360"/>
      <c r="C38" s="188" t="e">
        <f t="shared" si="12"/>
        <v>#REF!</v>
      </c>
      <c r="D38" s="360">
        <v>0</v>
      </c>
      <c r="E38" s="230" t="str">
        <f t="shared" si="9"/>
        <v/>
      </c>
      <c r="F38" s="189" t="str">
        <f t="shared" si="10"/>
        <v/>
      </c>
      <c r="G38" s="182">
        <v>7</v>
      </c>
      <c r="H38" s="182"/>
      <c r="I38" s="182"/>
      <c r="J38" s="182"/>
      <c r="K38" s="183"/>
      <c r="L38" s="183"/>
    </row>
    <row r="39" spans="1:12" ht="24" x14ac:dyDescent="0.2">
      <c r="A39" s="359" t="s">
        <v>541</v>
      </c>
      <c r="B39" s="360"/>
      <c r="C39" s="188" t="e">
        <f t="shared" si="12"/>
        <v>#REF!</v>
      </c>
      <c r="D39" s="360">
        <v>0</v>
      </c>
      <c r="E39" s="230" t="str">
        <f t="shared" si="9"/>
        <v/>
      </c>
      <c r="F39" s="189" t="str">
        <f t="shared" si="10"/>
        <v/>
      </c>
      <c r="G39" s="182">
        <v>8</v>
      </c>
      <c r="H39" s="182"/>
      <c r="I39" s="182"/>
      <c r="J39" s="182"/>
      <c r="K39" s="183"/>
      <c r="L39" s="183"/>
    </row>
    <row r="40" spans="1:12" ht="24" x14ac:dyDescent="0.2">
      <c r="A40" s="359" t="s">
        <v>541</v>
      </c>
      <c r="B40" s="360"/>
      <c r="C40" s="188" t="e">
        <f t="shared" si="12"/>
        <v>#REF!</v>
      </c>
      <c r="D40" s="360">
        <v>0</v>
      </c>
      <c r="E40" s="230" t="str">
        <f t="shared" si="9"/>
        <v/>
      </c>
      <c r="F40" s="189" t="str">
        <f t="shared" si="10"/>
        <v/>
      </c>
      <c r="G40" s="182">
        <v>9</v>
      </c>
      <c r="H40" s="182"/>
      <c r="I40" s="182"/>
      <c r="J40" s="182"/>
      <c r="K40" s="183"/>
      <c r="L40" s="183"/>
    </row>
    <row r="41" spans="1:12" ht="24" x14ac:dyDescent="0.2">
      <c r="A41" s="359" t="s">
        <v>541</v>
      </c>
      <c r="B41" s="360"/>
      <c r="C41" s="188" t="e">
        <f t="shared" si="12"/>
        <v>#REF!</v>
      </c>
      <c r="D41" s="360">
        <v>0</v>
      </c>
      <c r="E41" s="230" t="str">
        <f t="shared" si="9"/>
        <v/>
      </c>
      <c r="F41" s="189" t="str">
        <f t="shared" si="10"/>
        <v/>
      </c>
      <c r="G41" s="182">
        <v>10</v>
      </c>
      <c r="H41" s="182"/>
      <c r="I41" s="182"/>
      <c r="J41" s="182"/>
      <c r="K41" s="183"/>
      <c r="L41" s="183"/>
    </row>
    <row r="42" spans="1:12" ht="24" x14ac:dyDescent="0.2">
      <c r="A42" s="359" t="s">
        <v>541</v>
      </c>
      <c r="B42" s="360" t="e">
        <f>#REF!</f>
        <v>#REF!</v>
      </c>
      <c r="C42" s="188" t="e">
        <f t="shared" si="12"/>
        <v>#REF!</v>
      </c>
      <c r="D42" s="360">
        <v>0</v>
      </c>
      <c r="E42" s="230" t="str">
        <f t="shared" si="9"/>
        <v/>
      </c>
      <c r="F42" s="189" t="str">
        <f t="shared" si="10"/>
        <v/>
      </c>
      <c r="G42" s="182">
        <v>11</v>
      </c>
      <c r="H42" s="182"/>
      <c r="I42" s="182"/>
      <c r="J42" s="182"/>
      <c r="K42" s="183"/>
      <c r="L42" s="183"/>
    </row>
    <row r="43" spans="1:12" ht="24" x14ac:dyDescent="0.2">
      <c r="A43" s="359" t="s">
        <v>541</v>
      </c>
      <c r="B43" s="360" t="e">
        <f>#REF!</f>
        <v>#REF!</v>
      </c>
      <c r="C43" s="188" t="e">
        <f t="shared" si="12"/>
        <v>#REF!</v>
      </c>
      <c r="D43" s="360">
        <v>0</v>
      </c>
      <c r="E43" s="230" t="str">
        <f t="shared" si="9"/>
        <v/>
      </c>
      <c r="F43" s="189" t="str">
        <f t="shared" si="10"/>
        <v/>
      </c>
      <c r="G43" s="182">
        <v>12</v>
      </c>
      <c r="H43" s="182"/>
      <c r="I43" s="182"/>
      <c r="J43" s="182"/>
      <c r="K43" s="183"/>
      <c r="L43" s="183"/>
    </row>
    <row r="44" spans="1:12" ht="24" x14ac:dyDescent="0.2">
      <c r="A44" s="359" t="s">
        <v>541</v>
      </c>
      <c r="B44" s="360" t="e">
        <f>#REF!</f>
        <v>#REF!</v>
      </c>
      <c r="C44" s="188" t="e">
        <f t="shared" si="12"/>
        <v>#REF!</v>
      </c>
      <c r="D44" s="360">
        <v>0</v>
      </c>
      <c r="E44" s="230" t="str">
        <f t="shared" si="9"/>
        <v/>
      </c>
      <c r="F44" s="189" t="str">
        <f t="shared" si="10"/>
        <v/>
      </c>
      <c r="G44" s="182">
        <v>13</v>
      </c>
      <c r="H44" s="182"/>
      <c r="I44" s="182"/>
      <c r="J44" s="182"/>
      <c r="K44" s="183"/>
      <c r="L44" s="183"/>
    </row>
    <row r="45" spans="1:12" ht="24" x14ac:dyDescent="0.2">
      <c r="A45" s="359" t="s">
        <v>541</v>
      </c>
      <c r="B45" s="360" t="e">
        <f>#REF!</f>
        <v>#REF!</v>
      </c>
      <c r="C45" s="188" t="e">
        <f t="shared" si="12"/>
        <v>#REF!</v>
      </c>
      <c r="D45" s="360">
        <v>0</v>
      </c>
      <c r="E45" s="230" t="str">
        <f t="shared" si="9"/>
        <v/>
      </c>
      <c r="F45" s="189" t="str">
        <f t="shared" si="10"/>
        <v/>
      </c>
      <c r="G45" s="182">
        <v>14</v>
      </c>
      <c r="H45" s="182"/>
      <c r="I45" s="182"/>
      <c r="J45" s="182"/>
      <c r="K45" s="183"/>
      <c r="L45" s="183"/>
    </row>
    <row r="46" spans="1:12" ht="24" x14ac:dyDescent="0.2">
      <c r="A46" s="359" t="s">
        <v>541</v>
      </c>
      <c r="B46" s="360" t="e">
        <f>#REF!</f>
        <v>#REF!</v>
      </c>
      <c r="C46" s="188" t="e">
        <f t="shared" si="12"/>
        <v>#REF!</v>
      </c>
      <c r="D46" s="360">
        <v>0</v>
      </c>
      <c r="E46" s="230" t="str">
        <f t="shared" si="9"/>
        <v/>
      </c>
      <c r="F46" s="189" t="str">
        <f t="shared" si="10"/>
        <v/>
      </c>
      <c r="G46" s="182">
        <v>15</v>
      </c>
      <c r="H46" s="182"/>
      <c r="I46" s="182"/>
      <c r="J46" s="182"/>
      <c r="K46" s="183"/>
      <c r="L46" s="183"/>
    </row>
    <row r="47" spans="1:12" ht="24" hidden="1" x14ac:dyDescent="0.2">
      <c r="A47" s="139" t="s">
        <v>541</v>
      </c>
      <c r="B47" s="187"/>
      <c r="C47" s="188" t="e">
        <f>B47/$B$62</f>
        <v>#REF!</v>
      </c>
      <c r="D47" s="187"/>
      <c r="E47" s="230" t="str">
        <f t="shared" si="9"/>
        <v/>
      </c>
      <c r="F47" s="189" t="str">
        <f t="shared" si="10"/>
        <v/>
      </c>
      <c r="G47" s="182"/>
      <c r="H47" s="182"/>
      <c r="I47" s="182"/>
      <c r="J47" s="182"/>
      <c r="K47" s="183"/>
      <c r="L47" s="183"/>
    </row>
    <row r="48" spans="1:12" ht="24" hidden="1" x14ac:dyDescent="0.2">
      <c r="A48" s="139" t="s">
        <v>541</v>
      </c>
      <c r="B48" s="187"/>
      <c r="C48" s="188" t="e">
        <f>B48/$B$62</f>
        <v>#REF!</v>
      </c>
      <c r="D48" s="187"/>
      <c r="E48" s="230" t="str">
        <f t="shared" si="9"/>
        <v/>
      </c>
      <c r="F48" s="189" t="str">
        <f t="shared" si="10"/>
        <v/>
      </c>
      <c r="G48" s="182"/>
      <c r="H48" s="182"/>
      <c r="I48" s="182"/>
      <c r="J48" s="182"/>
      <c r="K48" s="183"/>
      <c r="L48" s="183"/>
    </row>
    <row r="49" spans="1:42" ht="24" hidden="1" x14ac:dyDescent="0.2">
      <c r="A49" s="139" t="s">
        <v>541</v>
      </c>
      <c r="B49" s="187"/>
      <c r="C49" s="188" t="e">
        <f>B49/$B$62</f>
        <v>#REF!</v>
      </c>
      <c r="D49" s="187"/>
      <c r="E49" s="230" t="str">
        <f t="shared" si="9"/>
        <v/>
      </c>
      <c r="F49" s="189" t="str">
        <f t="shared" si="10"/>
        <v/>
      </c>
      <c r="G49" s="182"/>
      <c r="H49" s="182"/>
      <c r="I49" s="182"/>
      <c r="J49" s="182"/>
      <c r="K49" s="183"/>
      <c r="L49" s="183"/>
    </row>
    <row r="50" spans="1:42" ht="24" hidden="1" x14ac:dyDescent="0.2">
      <c r="A50" s="139" t="s">
        <v>541</v>
      </c>
      <c r="B50" s="187"/>
      <c r="C50" s="188" t="e">
        <f t="shared" ref="C50:C61" si="13">B50/$B$62</f>
        <v>#REF!</v>
      </c>
      <c r="D50" s="187"/>
      <c r="E50" s="230" t="str">
        <f t="shared" si="9"/>
        <v/>
      </c>
      <c r="F50" s="189" t="str">
        <f t="shared" si="10"/>
        <v/>
      </c>
      <c r="G50" s="182"/>
      <c r="H50" s="182"/>
      <c r="I50" s="182"/>
      <c r="J50" s="182"/>
      <c r="K50" s="183"/>
      <c r="L50" s="183"/>
      <c r="N50" s="190"/>
    </row>
    <row r="51" spans="1:42" ht="24" hidden="1" x14ac:dyDescent="0.2">
      <c r="A51" s="139" t="s">
        <v>541</v>
      </c>
      <c r="B51" s="187"/>
      <c r="C51" s="188" t="e">
        <f t="shared" si="13"/>
        <v>#REF!</v>
      </c>
      <c r="D51" s="187"/>
      <c r="E51" s="230" t="str">
        <f t="shared" si="9"/>
        <v/>
      </c>
      <c r="F51" s="189" t="str">
        <f t="shared" si="10"/>
        <v/>
      </c>
      <c r="G51" s="182"/>
      <c r="H51" s="182"/>
      <c r="I51" s="182"/>
      <c r="J51" s="182"/>
      <c r="K51" s="183"/>
      <c r="L51" s="183"/>
    </row>
    <row r="52" spans="1:42" ht="24" hidden="1" x14ac:dyDescent="0.2">
      <c r="A52" s="139" t="s">
        <v>541</v>
      </c>
      <c r="B52" s="187"/>
      <c r="C52" s="188" t="e">
        <f t="shared" si="13"/>
        <v>#REF!</v>
      </c>
      <c r="D52" s="187"/>
      <c r="E52" s="230" t="str">
        <f t="shared" si="9"/>
        <v/>
      </c>
      <c r="F52" s="189" t="str">
        <f t="shared" si="10"/>
        <v/>
      </c>
      <c r="G52" s="182"/>
      <c r="H52" s="182"/>
      <c r="I52" s="182"/>
      <c r="J52" s="182"/>
      <c r="K52" s="183"/>
      <c r="L52" s="183"/>
    </row>
    <row r="53" spans="1:42" ht="24" hidden="1" x14ac:dyDescent="0.2">
      <c r="A53" s="139" t="s">
        <v>541</v>
      </c>
      <c r="B53" s="187"/>
      <c r="C53" s="188" t="e">
        <f t="shared" si="13"/>
        <v>#REF!</v>
      </c>
      <c r="D53" s="187"/>
      <c r="E53" s="230" t="str">
        <f t="shared" si="9"/>
        <v/>
      </c>
      <c r="F53" s="189" t="str">
        <f t="shared" si="10"/>
        <v/>
      </c>
      <c r="G53" s="182"/>
      <c r="H53" s="182"/>
      <c r="I53" s="182"/>
      <c r="J53" s="182"/>
      <c r="K53" s="183"/>
      <c r="L53" s="183"/>
    </row>
    <row r="54" spans="1:42" ht="24" hidden="1" x14ac:dyDescent="0.2">
      <c r="A54" s="139" t="s">
        <v>541</v>
      </c>
      <c r="B54" s="187"/>
      <c r="C54" s="188" t="e">
        <f t="shared" si="13"/>
        <v>#REF!</v>
      </c>
      <c r="D54" s="187"/>
      <c r="E54" s="230" t="str">
        <f t="shared" si="9"/>
        <v/>
      </c>
      <c r="F54" s="189" t="str">
        <f t="shared" si="10"/>
        <v/>
      </c>
      <c r="G54" s="182"/>
      <c r="H54" s="182"/>
      <c r="I54" s="182"/>
      <c r="J54" s="182"/>
      <c r="K54" s="183"/>
      <c r="L54" s="183"/>
    </row>
    <row r="55" spans="1:42" ht="24" hidden="1" x14ac:dyDescent="0.2">
      <c r="A55" s="139" t="s">
        <v>541</v>
      </c>
      <c r="B55" s="187"/>
      <c r="C55" s="188" t="e">
        <f t="shared" si="13"/>
        <v>#REF!</v>
      </c>
      <c r="D55" s="187"/>
      <c r="E55" s="230" t="str">
        <f t="shared" si="9"/>
        <v/>
      </c>
      <c r="F55" s="189" t="str">
        <f t="shared" si="10"/>
        <v/>
      </c>
      <c r="G55" s="182"/>
      <c r="H55" s="182"/>
      <c r="I55" s="182"/>
      <c r="J55" s="182"/>
      <c r="K55" s="183"/>
      <c r="L55" s="183"/>
    </row>
    <row r="56" spans="1:42" ht="24" hidden="1" x14ac:dyDescent="0.2">
      <c r="A56" s="139" t="s">
        <v>541</v>
      </c>
      <c r="B56" s="187"/>
      <c r="C56" s="188" t="e">
        <f t="shared" si="13"/>
        <v>#REF!</v>
      </c>
      <c r="D56" s="187"/>
      <c r="E56" s="230" t="str">
        <f t="shared" si="9"/>
        <v/>
      </c>
      <c r="F56" s="189" t="str">
        <f t="shared" si="10"/>
        <v/>
      </c>
      <c r="G56" s="182"/>
      <c r="H56" s="182"/>
      <c r="I56" s="182"/>
      <c r="J56" s="182"/>
      <c r="K56" s="183"/>
      <c r="L56" s="183"/>
    </row>
    <row r="57" spans="1:42" ht="24" hidden="1" x14ac:dyDescent="0.2">
      <c r="A57" s="139" t="s">
        <v>541</v>
      </c>
      <c r="B57" s="187"/>
      <c r="C57" s="188" t="e">
        <f t="shared" si="13"/>
        <v>#REF!</v>
      </c>
      <c r="D57" s="187"/>
      <c r="E57" s="230" t="str">
        <f t="shared" si="9"/>
        <v/>
      </c>
      <c r="F57" s="189" t="str">
        <f t="shared" si="10"/>
        <v/>
      </c>
      <c r="G57" s="182"/>
      <c r="H57" s="182"/>
      <c r="I57" s="182"/>
      <c r="J57" s="182"/>
      <c r="K57" s="183"/>
      <c r="L57" s="183"/>
    </row>
    <row r="58" spans="1:42" ht="24" hidden="1" x14ac:dyDescent="0.2">
      <c r="A58" s="139" t="s">
        <v>541</v>
      </c>
      <c r="B58" s="187"/>
      <c r="C58" s="188" t="e">
        <f t="shared" si="13"/>
        <v>#REF!</v>
      </c>
      <c r="D58" s="187"/>
      <c r="E58" s="230" t="str">
        <f t="shared" si="9"/>
        <v/>
      </c>
      <c r="F58" s="189" t="str">
        <f t="shared" si="10"/>
        <v/>
      </c>
      <c r="G58" s="182"/>
      <c r="H58" s="182"/>
      <c r="I58" s="182"/>
      <c r="J58" s="182"/>
      <c r="K58" s="183"/>
      <c r="L58" s="183"/>
    </row>
    <row r="59" spans="1:42" ht="24" hidden="1" x14ac:dyDescent="0.2">
      <c r="A59" s="139" t="s">
        <v>541</v>
      </c>
      <c r="B59" s="187"/>
      <c r="C59" s="188" t="e">
        <f t="shared" si="13"/>
        <v>#REF!</v>
      </c>
      <c r="D59" s="187"/>
      <c r="E59" s="230" t="str">
        <f t="shared" si="9"/>
        <v/>
      </c>
      <c r="F59" s="189" t="str">
        <f t="shared" si="10"/>
        <v/>
      </c>
      <c r="G59" s="182"/>
      <c r="H59" s="182"/>
      <c r="I59" s="182"/>
      <c r="J59" s="182"/>
      <c r="K59" s="183"/>
      <c r="L59" s="183"/>
    </row>
    <row r="60" spans="1:42" ht="24" hidden="1" x14ac:dyDescent="0.2">
      <c r="A60" s="139" t="s">
        <v>541</v>
      </c>
      <c r="B60" s="187"/>
      <c r="C60" s="188" t="e">
        <f t="shared" si="13"/>
        <v>#REF!</v>
      </c>
      <c r="D60" s="187"/>
      <c r="E60" s="230" t="str">
        <f t="shared" si="9"/>
        <v/>
      </c>
      <c r="F60" s="189" t="str">
        <f t="shared" si="10"/>
        <v/>
      </c>
      <c r="G60" s="182"/>
      <c r="H60" s="182"/>
      <c r="I60" s="182"/>
      <c r="J60" s="182"/>
      <c r="K60" s="183"/>
      <c r="L60" s="183"/>
    </row>
    <row r="61" spans="1:42" ht="24" hidden="1" x14ac:dyDescent="0.2">
      <c r="A61" s="139" t="s">
        <v>541</v>
      </c>
      <c r="B61" s="187"/>
      <c r="C61" s="188" t="e">
        <f t="shared" si="13"/>
        <v>#REF!</v>
      </c>
      <c r="D61" s="187"/>
      <c r="E61" s="230" t="str">
        <f t="shared" si="9"/>
        <v/>
      </c>
      <c r="F61" s="189" t="str">
        <f t="shared" si="10"/>
        <v/>
      </c>
      <c r="G61" s="182"/>
      <c r="H61" s="182"/>
      <c r="I61" s="182"/>
      <c r="J61" s="182"/>
      <c r="K61" s="183"/>
      <c r="L61" s="183"/>
    </row>
    <row r="62" spans="1:42" x14ac:dyDescent="0.2">
      <c r="A62" s="122" t="s">
        <v>4</v>
      </c>
      <c r="B62" s="191" t="e">
        <f>SUM(B32:B61)</f>
        <v>#REF!</v>
      </c>
      <c r="C62" s="192" t="e">
        <f>SUM(C32:C61)</f>
        <v>#REF!</v>
      </c>
      <c r="D62" s="191"/>
      <c r="E62" s="191">
        <f>ROUNDUP(SUM(E32:E61),0)</f>
        <v>0</v>
      </c>
      <c r="F62" s="191">
        <f>ROUNDUP(SUM(F32:F61),0)</f>
        <v>0</v>
      </c>
      <c r="G62" s="166"/>
      <c r="H62" s="166"/>
      <c r="I62" s="166"/>
      <c r="J62" s="166"/>
    </row>
    <row r="63" spans="1:42" x14ac:dyDescent="0.2">
      <c r="A63" s="181"/>
      <c r="B63" s="166"/>
      <c r="C63" s="166"/>
      <c r="D63" s="166"/>
      <c r="E63" s="166"/>
      <c r="F63" s="166"/>
      <c r="G63" s="166"/>
      <c r="H63" s="166"/>
      <c r="I63" s="166"/>
      <c r="J63" s="166"/>
    </row>
    <row r="64" spans="1:42" s="174" customFormat="1" ht="36" hidden="1" x14ac:dyDescent="0.2">
      <c r="A64" s="161" t="s">
        <v>525</v>
      </c>
      <c r="B64" s="171">
        <f>SUM(C64:AP64)</f>
        <v>0</v>
      </c>
      <c r="C64" s="172"/>
      <c r="D64" s="173">
        <f>IF(AND(0&lt;D9,D9&lt;=$E$62),$F$62,0)</f>
        <v>0</v>
      </c>
      <c r="E64" s="173">
        <f t="shared" ref="E64:U64" si="14">IF(AND(0&lt;E9,E9&lt;=$E$62),$F$62,0)</f>
        <v>0</v>
      </c>
      <c r="F64" s="173">
        <f t="shared" si="14"/>
        <v>0</v>
      </c>
      <c r="G64" s="173">
        <f t="shared" si="14"/>
        <v>0</v>
      </c>
      <c r="H64" s="173">
        <f t="shared" si="14"/>
        <v>0</v>
      </c>
      <c r="I64" s="173">
        <f t="shared" si="14"/>
        <v>0</v>
      </c>
      <c r="J64" s="173">
        <f t="shared" si="14"/>
        <v>0</v>
      </c>
      <c r="K64" s="173">
        <f t="shared" si="14"/>
        <v>0</v>
      </c>
      <c r="L64" s="173">
        <f t="shared" si="14"/>
        <v>0</v>
      </c>
      <c r="M64" s="173">
        <f t="shared" si="14"/>
        <v>0</v>
      </c>
      <c r="N64" s="173">
        <f t="shared" si="14"/>
        <v>0</v>
      </c>
      <c r="O64" s="173">
        <f t="shared" si="14"/>
        <v>0</v>
      </c>
      <c r="P64" s="173">
        <f t="shared" si="14"/>
        <v>0</v>
      </c>
      <c r="Q64" s="173">
        <f t="shared" si="14"/>
        <v>0</v>
      </c>
      <c r="R64" s="173">
        <f t="shared" si="14"/>
        <v>0</v>
      </c>
      <c r="S64" s="173">
        <f t="shared" si="14"/>
        <v>0</v>
      </c>
      <c r="T64" s="173">
        <f t="shared" si="14"/>
        <v>0</v>
      </c>
      <c r="U64" s="173">
        <f t="shared" si="14"/>
        <v>0</v>
      </c>
      <c r="V64" s="173">
        <f>IF(AND(0&lt;V9,V9&lt;=$E$62),$F$62,0)</f>
        <v>0</v>
      </c>
      <c r="W64" s="173">
        <f t="shared" ref="W64:Z64" si="15">IF(AND(0&lt;W9,W9&lt;=$E$62),$F$62,0)</f>
        <v>0</v>
      </c>
      <c r="X64" s="173">
        <f t="shared" si="15"/>
        <v>0</v>
      </c>
      <c r="Y64" s="173">
        <f t="shared" si="15"/>
        <v>0</v>
      </c>
      <c r="Z64" s="173">
        <f t="shared" si="15"/>
        <v>0</v>
      </c>
      <c r="AA64" s="173">
        <f>IF(AND(0&lt;AA9,AA9&lt;=$E$62),$F$62,0)</f>
        <v>0</v>
      </c>
      <c r="AB64" s="173">
        <f t="shared" ref="AB64:AP64" si="16">IF(AND(0&lt;AB9,AB9&lt;=$E$62),$F$62,0)</f>
        <v>0</v>
      </c>
      <c r="AC64" s="173">
        <f t="shared" si="16"/>
        <v>0</v>
      </c>
      <c r="AD64" s="173">
        <f t="shared" si="16"/>
        <v>0</v>
      </c>
      <c r="AE64" s="173">
        <f t="shared" si="16"/>
        <v>0</v>
      </c>
      <c r="AF64" s="173">
        <f t="shared" si="16"/>
        <v>0</v>
      </c>
      <c r="AG64" s="173">
        <f t="shared" si="16"/>
        <v>0</v>
      </c>
      <c r="AH64" s="173">
        <f t="shared" si="16"/>
        <v>0</v>
      </c>
      <c r="AI64" s="173">
        <f t="shared" si="16"/>
        <v>0</v>
      </c>
      <c r="AJ64" s="173">
        <f t="shared" si="16"/>
        <v>0</v>
      </c>
      <c r="AK64" s="173">
        <f t="shared" si="16"/>
        <v>0</v>
      </c>
      <c r="AL64" s="173">
        <f t="shared" si="16"/>
        <v>0</v>
      </c>
      <c r="AM64" s="173">
        <f t="shared" si="16"/>
        <v>0</v>
      </c>
      <c r="AN64" s="173">
        <f t="shared" si="16"/>
        <v>0</v>
      </c>
      <c r="AO64" s="173">
        <f t="shared" si="16"/>
        <v>0</v>
      </c>
      <c r="AP64" s="173">
        <f t="shared" si="16"/>
        <v>0</v>
      </c>
    </row>
    <row r="65" spans="1:27" s="331" customFormat="1" x14ac:dyDescent="0.2">
      <c r="A65" s="329" t="e">
        <f>IF(AND(0&lt;B65,B65&lt;=$B$65),$B$65,0)</f>
        <v>#REF!</v>
      </c>
      <c r="B65" s="329" t="e">
        <f>B62-B64</f>
        <v>#REF!</v>
      </c>
      <c r="C65" s="330"/>
      <c r="D65" s="330"/>
      <c r="E65" s="330"/>
      <c r="F65" s="330"/>
      <c r="G65" s="330"/>
      <c r="H65" s="330"/>
      <c r="I65" s="330"/>
      <c r="J65" s="330"/>
      <c r="K65" s="330"/>
      <c r="V65" s="288"/>
    </row>
    <row r="67" spans="1:27" ht="12.6" customHeight="1" x14ac:dyDescent="0.2"/>
    <row r="70" spans="1:27" x14ac:dyDescent="0.2">
      <c r="A70" s="699" t="s">
        <v>542</v>
      </c>
      <c r="B70" s="699"/>
      <c r="C70" s="699"/>
      <c r="D70" s="699"/>
      <c r="E70" s="699"/>
      <c r="F70" s="699"/>
      <c r="G70" s="699"/>
      <c r="H70" s="10"/>
      <c r="I70" s="10"/>
      <c r="J70" s="10"/>
      <c r="K70" s="10"/>
      <c r="L70" s="10"/>
      <c r="M70" s="10"/>
      <c r="N70" s="10"/>
      <c r="O70" s="10"/>
      <c r="P70" s="10"/>
      <c r="Q70" s="10"/>
      <c r="R70" s="10"/>
      <c r="S70" s="10"/>
      <c r="T70" s="10"/>
      <c r="U70" s="10"/>
      <c r="V70" s="10"/>
      <c r="W70" s="10"/>
      <c r="X70" s="10"/>
      <c r="Y70" s="10"/>
      <c r="Z70" s="10"/>
      <c r="AA70" s="10"/>
    </row>
    <row r="71" spans="1:27" x14ac:dyDescent="0.2">
      <c r="A71" s="193"/>
      <c r="B71" s="10"/>
      <c r="C71" s="11"/>
      <c r="D71" s="10"/>
      <c r="E71" s="10"/>
      <c r="F71" s="10"/>
      <c r="G71" s="10"/>
      <c r="H71" s="10"/>
      <c r="I71" s="10"/>
      <c r="J71" s="10"/>
      <c r="K71" s="10"/>
      <c r="L71" s="10"/>
      <c r="M71" s="10"/>
      <c r="N71" s="10"/>
      <c r="O71" s="10"/>
      <c r="P71" s="10"/>
      <c r="Q71" s="10"/>
      <c r="R71" s="10"/>
      <c r="S71" s="10"/>
      <c r="T71" s="10"/>
      <c r="U71" s="10"/>
      <c r="V71" s="10"/>
      <c r="W71" s="10"/>
      <c r="X71" s="10"/>
      <c r="Y71" s="10"/>
      <c r="Z71" s="10"/>
      <c r="AA71" s="10"/>
    </row>
    <row r="72" spans="1:27" ht="42.6" customHeight="1" x14ac:dyDescent="0.2">
      <c r="A72" s="194" t="s">
        <v>515</v>
      </c>
      <c r="B72" s="186" t="s">
        <v>352</v>
      </c>
      <c r="C72" s="186" t="s">
        <v>516</v>
      </c>
      <c r="D72" s="186" t="s">
        <v>543</v>
      </c>
      <c r="E72" s="195"/>
      <c r="F72" s="10"/>
      <c r="G72" s="10"/>
      <c r="H72" s="10"/>
      <c r="I72" s="10"/>
      <c r="J72" s="10"/>
      <c r="K72" s="10"/>
      <c r="L72" s="10"/>
      <c r="M72" s="10"/>
      <c r="N72" s="10"/>
      <c r="O72" s="10"/>
      <c r="P72" s="10"/>
      <c r="Q72" s="10"/>
      <c r="R72" s="10"/>
      <c r="S72" s="10"/>
      <c r="T72" s="10"/>
      <c r="U72" s="10"/>
      <c r="V72" s="10"/>
      <c r="W72" s="10"/>
    </row>
    <row r="73" spans="1:27" x14ac:dyDescent="0.2">
      <c r="A73" s="354" t="s">
        <v>517</v>
      </c>
      <c r="B73" s="196" t="s">
        <v>544</v>
      </c>
      <c r="C73" s="355"/>
      <c r="D73" s="356"/>
      <c r="E73" s="11">
        <v>1</v>
      </c>
      <c r="F73" s="5"/>
      <c r="G73" s="5"/>
      <c r="H73" s="5"/>
      <c r="I73" s="5"/>
      <c r="J73" s="5"/>
      <c r="K73" s="5"/>
      <c r="L73" s="5"/>
    </row>
    <row r="74" spans="1:27" x14ac:dyDescent="0.2">
      <c r="A74" s="354" t="s">
        <v>517</v>
      </c>
      <c r="B74" s="196" t="s">
        <v>544</v>
      </c>
      <c r="C74" s="357"/>
      <c r="D74" s="358"/>
      <c r="E74" s="11">
        <v>2</v>
      </c>
      <c r="F74" s="5"/>
      <c r="G74" s="5"/>
      <c r="H74" s="5"/>
      <c r="I74" s="5"/>
      <c r="J74" s="5"/>
      <c r="K74" s="5"/>
      <c r="L74" s="5"/>
    </row>
    <row r="75" spans="1:27" x14ac:dyDescent="0.2">
      <c r="A75" s="354" t="s">
        <v>517</v>
      </c>
      <c r="B75" s="196" t="s">
        <v>544</v>
      </c>
      <c r="C75" s="357"/>
      <c r="D75" s="358"/>
      <c r="E75" s="11">
        <v>3</v>
      </c>
      <c r="F75" s="5"/>
      <c r="G75" s="5"/>
      <c r="H75" s="5"/>
      <c r="I75" s="5"/>
      <c r="J75" s="5"/>
      <c r="K75" s="5"/>
      <c r="L75" s="5"/>
    </row>
    <row r="76" spans="1:27" x14ac:dyDescent="0.2">
      <c r="A76" s="354" t="s">
        <v>517</v>
      </c>
      <c r="B76" s="196" t="s">
        <v>544</v>
      </c>
      <c r="C76" s="357"/>
      <c r="D76" s="358"/>
      <c r="E76" s="11">
        <v>4</v>
      </c>
      <c r="F76" s="5"/>
      <c r="G76" s="5"/>
      <c r="H76" s="5"/>
      <c r="I76" s="5"/>
      <c r="J76" s="5"/>
      <c r="K76" s="5"/>
      <c r="L76" s="5"/>
    </row>
    <row r="77" spans="1:27" x14ac:dyDescent="0.2">
      <c r="A77" s="354" t="s">
        <v>517</v>
      </c>
      <c r="B77" s="196" t="s">
        <v>544</v>
      </c>
      <c r="C77" s="357"/>
      <c r="D77" s="358"/>
      <c r="E77" s="11">
        <v>5</v>
      </c>
      <c r="F77" s="5"/>
      <c r="G77" s="5"/>
      <c r="H77" s="5"/>
      <c r="I77" s="5"/>
      <c r="J77" s="5"/>
      <c r="K77" s="5"/>
      <c r="L77" s="5"/>
    </row>
    <row r="78" spans="1:27" x14ac:dyDescent="0.2">
      <c r="A78" s="354" t="s">
        <v>517</v>
      </c>
      <c r="B78" s="196" t="s">
        <v>544</v>
      </c>
      <c r="C78" s="357"/>
      <c r="D78" s="358"/>
      <c r="E78" s="11">
        <v>6</v>
      </c>
      <c r="F78" s="5"/>
      <c r="G78" s="5"/>
      <c r="H78" s="5"/>
      <c r="I78" s="5"/>
      <c r="J78" s="5"/>
      <c r="K78" s="5"/>
      <c r="L78" s="5"/>
    </row>
    <row r="79" spans="1:27" x14ac:dyDescent="0.2">
      <c r="A79" s="354" t="s">
        <v>517</v>
      </c>
      <c r="B79" s="196" t="s">
        <v>544</v>
      </c>
      <c r="C79" s="357"/>
      <c r="D79" s="358"/>
      <c r="E79" s="11">
        <v>7</v>
      </c>
      <c r="F79" s="5"/>
      <c r="G79" s="5"/>
      <c r="H79" s="5"/>
      <c r="I79" s="5"/>
      <c r="J79" s="5"/>
      <c r="K79" s="5"/>
      <c r="L79" s="5"/>
    </row>
    <row r="80" spans="1:27" x14ac:dyDescent="0.2">
      <c r="A80" s="354" t="s">
        <v>517</v>
      </c>
      <c r="B80" s="196" t="s">
        <v>544</v>
      </c>
      <c r="C80" s="357"/>
      <c r="D80" s="358"/>
      <c r="E80" s="11">
        <v>8</v>
      </c>
      <c r="F80" s="5"/>
      <c r="G80" s="5"/>
      <c r="H80" s="5"/>
      <c r="I80" s="5"/>
      <c r="J80" s="5"/>
      <c r="K80" s="5"/>
      <c r="L80" s="5"/>
    </row>
    <row r="81" spans="1:12" x14ac:dyDescent="0.2">
      <c r="A81" s="354" t="s">
        <v>517</v>
      </c>
      <c r="B81" s="196" t="s">
        <v>544</v>
      </c>
      <c r="C81" s="357"/>
      <c r="D81" s="358"/>
      <c r="E81" s="11">
        <v>9</v>
      </c>
      <c r="F81" s="5"/>
      <c r="G81" s="5"/>
      <c r="H81" s="5"/>
      <c r="I81" s="5"/>
      <c r="J81" s="5"/>
      <c r="K81" s="5"/>
      <c r="L81" s="5"/>
    </row>
    <row r="82" spans="1:12" x14ac:dyDescent="0.2">
      <c r="A82" s="354" t="s">
        <v>517</v>
      </c>
      <c r="B82" s="196" t="s">
        <v>544</v>
      </c>
      <c r="C82" s="357"/>
      <c r="D82" s="358"/>
      <c r="E82" s="11">
        <v>10</v>
      </c>
      <c r="F82" s="288"/>
      <c r="G82" s="288"/>
      <c r="H82" s="288"/>
      <c r="I82" s="288"/>
      <c r="J82" s="5"/>
      <c r="K82" s="5"/>
      <c r="L82" s="5"/>
    </row>
    <row r="83" spans="1:12" x14ac:dyDescent="0.2">
      <c r="A83" s="354" t="s">
        <v>517</v>
      </c>
      <c r="B83" s="196" t="s">
        <v>544</v>
      </c>
      <c r="C83" s="357"/>
      <c r="D83" s="358"/>
      <c r="E83" s="11">
        <v>11</v>
      </c>
      <c r="F83" s="289"/>
      <c r="G83" s="290"/>
      <c r="H83" s="291"/>
      <c r="I83" s="291">
        <v>11</v>
      </c>
      <c r="J83" s="5"/>
      <c r="K83" s="5"/>
      <c r="L83" s="5"/>
    </row>
    <row r="84" spans="1:12" x14ac:dyDescent="0.2">
      <c r="A84" s="354" t="s">
        <v>517</v>
      </c>
      <c r="B84" s="196" t="s">
        <v>544</v>
      </c>
      <c r="C84" s="357"/>
      <c r="D84" s="358"/>
      <c r="E84" s="11">
        <v>12</v>
      </c>
      <c r="F84" s="289"/>
      <c r="G84" s="290"/>
      <c r="H84" s="291"/>
      <c r="I84" s="291">
        <v>12</v>
      </c>
      <c r="J84" s="5"/>
      <c r="K84" s="5"/>
      <c r="L84" s="5"/>
    </row>
    <row r="85" spans="1:12" x14ac:dyDescent="0.2">
      <c r="A85" s="354" t="s">
        <v>517</v>
      </c>
      <c r="B85" s="196" t="s">
        <v>544</v>
      </c>
      <c r="C85" s="357"/>
      <c r="D85" s="358"/>
      <c r="E85" s="11">
        <v>13</v>
      </c>
      <c r="F85" s="289"/>
      <c r="G85" s="290"/>
      <c r="H85" s="291"/>
      <c r="I85" s="291">
        <v>13</v>
      </c>
      <c r="J85" s="5"/>
      <c r="K85" s="5"/>
      <c r="L85" s="5"/>
    </row>
    <row r="86" spans="1:12" x14ac:dyDescent="0.2">
      <c r="A86" s="354" t="s">
        <v>517</v>
      </c>
      <c r="B86" s="196" t="s">
        <v>544</v>
      </c>
      <c r="C86" s="357"/>
      <c r="D86" s="358"/>
      <c r="E86" s="11">
        <v>14</v>
      </c>
      <c r="F86" s="289"/>
      <c r="G86" s="290"/>
      <c r="H86" s="291"/>
      <c r="I86" s="291">
        <v>14</v>
      </c>
      <c r="J86" s="5"/>
      <c r="K86" s="5"/>
      <c r="L86" s="5"/>
    </row>
    <row r="87" spans="1:12" x14ac:dyDescent="0.2">
      <c r="A87" s="354" t="s">
        <v>517</v>
      </c>
      <c r="B87" s="196" t="s">
        <v>544</v>
      </c>
      <c r="C87" s="357"/>
      <c r="D87" s="358"/>
      <c r="E87" s="11">
        <v>15</v>
      </c>
      <c r="F87" s="289"/>
      <c r="G87" s="290"/>
      <c r="H87" s="291"/>
      <c r="I87" s="291">
        <v>15</v>
      </c>
      <c r="J87" s="5"/>
      <c r="K87" s="5"/>
      <c r="L87" s="5"/>
    </row>
    <row r="88" spans="1:12" x14ac:dyDescent="0.2">
      <c r="A88" s="354" t="s">
        <v>517</v>
      </c>
      <c r="B88" s="196" t="s">
        <v>544</v>
      </c>
      <c r="C88" s="357"/>
      <c r="D88" s="358"/>
      <c r="E88" s="11">
        <v>16</v>
      </c>
      <c r="F88" s="289"/>
      <c r="G88" s="290"/>
      <c r="H88" s="291"/>
      <c r="I88" s="291">
        <v>16</v>
      </c>
      <c r="J88" s="5"/>
      <c r="K88" s="5"/>
      <c r="L88" s="5"/>
    </row>
    <row r="89" spans="1:12" x14ac:dyDescent="0.2">
      <c r="A89" s="354" t="s">
        <v>517</v>
      </c>
      <c r="B89" s="196" t="s">
        <v>544</v>
      </c>
      <c r="C89" s="357"/>
      <c r="D89" s="358"/>
      <c r="E89" s="11">
        <v>17</v>
      </c>
      <c r="F89" s="289"/>
      <c r="G89" s="290"/>
      <c r="H89" s="291"/>
      <c r="I89" s="291">
        <v>17</v>
      </c>
      <c r="J89" s="5"/>
      <c r="K89" s="5"/>
      <c r="L89" s="5"/>
    </row>
    <row r="90" spans="1:12" x14ac:dyDescent="0.2">
      <c r="A90" s="354" t="s">
        <v>517</v>
      </c>
      <c r="B90" s="196" t="s">
        <v>544</v>
      </c>
      <c r="C90" s="357"/>
      <c r="D90" s="358"/>
      <c r="E90" s="11">
        <v>18</v>
      </c>
      <c r="F90" s="289"/>
      <c r="G90" s="290"/>
      <c r="H90" s="291"/>
      <c r="I90" s="291">
        <v>18</v>
      </c>
      <c r="J90" s="5"/>
      <c r="K90" s="5"/>
      <c r="L90" s="5"/>
    </row>
    <row r="91" spans="1:12" x14ac:dyDescent="0.2">
      <c r="A91" s="354" t="s">
        <v>517</v>
      </c>
      <c r="B91" s="196" t="s">
        <v>544</v>
      </c>
      <c r="C91" s="357"/>
      <c r="D91" s="358"/>
      <c r="E91" s="11">
        <v>19</v>
      </c>
      <c r="F91" s="289"/>
      <c r="G91" s="290"/>
      <c r="H91" s="291"/>
      <c r="I91" s="291">
        <v>19</v>
      </c>
      <c r="J91" s="5"/>
      <c r="K91" s="5"/>
      <c r="L91" s="5"/>
    </row>
    <row r="92" spans="1:12" x14ac:dyDescent="0.2">
      <c r="A92" s="354" t="s">
        <v>517</v>
      </c>
      <c r="B92" s="196" t="s">
        <v>544</v>
      </c>
      <c r="C92" s="357"/>
      <c r="D92" s="358"/>
      <c r="E92" s="11">
        <v>20</v>
      </c>
      <c r="F92" s="289"/>
      <c r="G92" s="290"/>
      <c r="H92" s="291"/>
      <c r="I92" s="291">
        <v>20</v>
      </c>
      <c r="J92" s="5"/>
      <c r="K92" s="5"/>
      <c r="L92" s="5"/>
    </row>
    <row r="93" spans="1:12" x14ac:dyDescent="0.2">
      <c r="A93" s="354" t="s">
        <v>517</v>
      </c>
      <c r="B93" s="196" t="s">
        <v>544</v>
      </c>
      <c r="C93" s="357"/>
      <c r="D93" s="358"/>
      <c r="E93" s="11">
        <v>21</v>
      </c>
      <c r="F93" s="289"/>
      <c r="G93" s="290"/>
      <c r="H93" s="291"/>
      <c r="I93" s="291">
        <v>21</v>
      </c>
      <c r="J93" s="5"/>
      <c r="K93" s="5"/>
      <c r="L93" s="5"/>
    </row>
    <row r="94" spans="1:12" x14ac:dyDescent="0.2">
      <c r="A94" s="354" t="s">
        <v>517</v>
      </c>
      <c r="B94" s="196" t="s">
        <v>544</v>
      </c>
      <c r="C94" s="357"/>
      <c r="D94" s="358"/>
      <c r="E94" s="11">
        <v>22</v>
      </c>
      <c r="F94" s="289"/>
      <c r="G94" s="290"/>
      <c r="H94" s="291"/>
      <c r="I94" s="291">
        <v>22</v>
      </c>
      <c r="J94" s="5"/>
      <c r="K94" s="5"/>
      <c r="L94" s="5"/>
    </row>
    <row r="95" spans="1:12" x14ac:dyDescent="0.2">
      <c r="A95" s="354" t="s">
        <v>517</v>
      </c>
      <c r="B95" s="196" t="s">
        <v>544</v>
      </c>
      <c r="C95" s="357"/>
      <c r="D95" s="358"/>
      <c r="E95" s="11">
        <v>23</v>
      </c>
      <c r="F95" s="289"/>
      <c r="G95" s="290"/>
      <c r="H95" s="291"/>
      <c r="I95" s="291">
        <v>23</v>
      </c>
      <c r="J95" s="5"/>
      <c r="K95" s="5"/>
      <c r="L95" s="5"/>
    </row>
    <row r="96" spans="1:12" x14ac:dyDescent="0.2">
      <c r="A96" s="354" t="s">
        <v>517</v>
      </c>
      <c r="B96" s="196" t="s">
        <v>544</v>
      </c>
      <c r="C96" s="357"/>
      <c r="D96" s="358"/>
      <c r="E96" s="11">
        <v>24</v>
      </c>
      <c r="F96" s="289"/>
      <c r="G96" s="290"/>
      <c r="H96" s="291"/>
      <c r="I96" s="291">
        <v>24</v>
      </c>
      <c r="J96" s="5"/>
      <c r="K96" s="5"/>
      <c r="L96" s="5"/>
    </row>
    <row r="97" spans="1:44" x14ac:dyDescent="0.2">
      <c r="A97" s="354" t="s">
        <v>517</v>
      </c>
      <c r="B97" s="196" t="s">
        <v>544</v>
      </c>
      <c r="C97" s="357"/>
      <c r="D97" s="358"/>
      <c r="E97" s="11">
        <v>25</v>
      </c>
      <c r="F97" s="289"/>
      <c r="G97" s="290"/>
      <c r="H97" s="291"/>
      <c r="I97" s="291">
        <v>25</v>
      </c>
      <c r="J97" s="5"/>
      <c r="K97" s="5"/>
      <c r="L97" s="5"/>
    </row>
    <row r="98" spans="1:44" x14ac:dyDescent="0.2">
      <c r="A98" s="354" t="s">
        <v>517</v>
      </c>
      <c r="B98" s="196" t="s">
        <v>544</v>
      </c>
      <c r="C98" s="357"/>
      <c r="D98" s="358"/>
      <c r="E98" s="11">
        <v>26</v>
      </c>
      <c r="F98" s="289"/>
      <c r="G98" s="290"/>
      <c r="H98" s="291"/>
      <c r="I98" s="291">
        <v>26</v>
      </c>
      <c r="J98" s="5"/>
      <c r="K98" s="5"/>
      <c r="L98" s="5"/>
    </row>
    <row r="99" spans="1:44" x14ac:dyDescent="0.2">
      <c r="A99" s="354" t="s">
        <v>517</v>
      </c>
      <c r="B99" s="196" t="s">
        <v>544</v>
      </c>
      <c r="C99" s="357"/>
      <c r="D99" s="358"/>
      <c r="E99" s="11">
        <v>27</v>
      </c>
      <c r="F99" s="289"/>
      <c r="G99" s="290"/>
      <c r="H99" s="291"/>
      <c r="I99" s="291">
        <v>27</v>
      </c>
      <c r="J99" s="5"/>
      <c r="K99" s="5"/>
      <c r="L99" s="5"/>
    </row>
    <row r="100" spans="1:44" x14ac:dyDescent="0.2">
      <c r="A100" s="354" t="s">
        <v>517</v>
      </c>
      <c r="B100" s="196" t="s">
        <v>544</v>
      </c>
      <c r="C100" s="357"/>
      <c r="D100" s="358"/>
      <c r="E100" s="11">
        <v>28</v>
      </c>
      <c r="F100" s="289"/>
      <c r="G100" s="290"/>
      <c r="H100" s="289"/>
      <c r="I100" s="291">
        <v>28</v>
      </c>
      <c r="J100" s="5"/>
      <c r="K100" s="5"/>
      <c r="L100" s="5"/>
    </row>
    <row r="101" spans="1:44" x14ac:dyDescent="0.2">
      <c r="A101" s="354" t="s">
        <v>517</v>
      </c>
      <c r="B101" s="196" t="s">
        <v>544</v>
      </c>
      <c r="C101" s="357"/>
      <c r="D101" s="358"/>
      <c r="E101" s="11">
        <v>29</v>
      </c>
      <c r="F101" s="289"/>
      <c r="G101" s="290"/>
      <c r="H101" s="291"/>
      <c r="I101" s="291">
        <v>29</v>
      </c>
      <c r="J101" s="5"/>
      <c r="K101" s="5"/>
      <c r="L101" s="5"/>
    </row>
    <row r="102" spans="1:44" x14ac:dyDescent="0.2">
      <c r="A102" s="150"/>
      <c r="B102" s="10"/>
      <c r="C102" s="197"/>
      <c r="D102" s="10"/>
      <c r="E102" s="10"/>
      <c r="F102" s="10"/>
      <c r="G102" s="10"/>
      <c r="H102" s="10"/>
      <c r="I102" s="10"/>
      <c r="J102" s="5"/>
      <c r="K102" s="5"/>
      <c r="L102" s="5"/>
    </row>
    <row r="103" spans="1:44" x14ac:dyDescent="0.2">
      <c r="A103" s="5"/>
      <c r="B103" s="10"/>
      <c r="C103" s="5"/>
      <c r="D103" s="10"/>
      <c r="E103" s="10"/>
      <c r="F103" s="10"/>
      <c r="G103" s="10"/>
      <c r="H103" s="10"/>
      <c r="I103" s="10"/>
      <c r="J103" s="5"/>
      <c r="K103" s="5"/>
      <c r="L103" s="5"/>
    </row>
    <row r="104" spans="1:44" x14ac:dyDescent="0.2">
      <c r="A104" s="193"/>
      <c r="B104" s="292">
        <f>C14</f>
        <v>1</v>
      </c>
      <c r="C104" s="292">
        <f t="shared" ref="C104:AO104" si="17">D14</f>
        <v>2</v>
      </c>
      <c r="D104" s="292">
        <f t="shared" si="17"/>
        <v>3</v>
      </c>
      <c r="E104" s="292">
        <f t="shared" si="17"/>
        <v>4</v>
      </c>
      <c r="F104" s="292">
        <f t="shared" si="17"/>
        <v>5</v>
      </c>
      <c r="G104" s="292">
        <f t="shared" si="17"/>
        <v>6</v>
      </c>
      <c r="H104" s="292">
        <f t="shared" si="17"/>
        <v>7</v>
      </c>
      <c r="I104" s="292">
        <f t="shared" si="17"/>
        <v>8</v>
      </c>
      <c r="J104" s="292">
        <f t="shared" si="17"/>
        <v>9</v>
      </c>
      <c r="K104" s="292">
        <f t="shared" si="17"/>
        <v>10</v>
      </c>
      <c r="L104" s="292">
        <f t="shared" si="17"/>
        <v>11</v>
      </c>
      <c r="M104" s="292">
        <f t="shared" si="17"/>
        <v>12</v>
      </c>
      <c r="N104" s="292">
        <f t="shared" si="17"/>
        <v>13</v>
      </c>
      <c r="O104" s="292">
        <f t="shared" si="17"/>
        <v>14</v>
      </c>
      <c r="P104" s="292">
        <f t="shared" si="17"/>
        <v>15</v>
      </c>
      <c r="Q104" s="292">
        <f t="shared" si="17"/>
        <v>16</v>
      </c>
      <c r="R104" s="292">
        <f t="shared" si="17"/>
        <v>17</v>
      </c>
      <c r="S104" s="292">
        <f t="shared" si="17"/>
        <v>18</v>
      </c>
      <c r="T104" s="292">
        <f t="shared" si="17"/>
        <v>19</v>
      </c>
      <c r="U104" s="292">
        <f t="shared" si="17"/>
        <v>20</v>
      </c>
      <c r="V104" s="292">
        <f t="shared" si="17"/>
        <v>21</v>
      </c>
      <c r="W104" s="292">
        <f t="shared" si="17"/>
        <v>22</v>
      </c>
      <c r="X104" s="292">
        <f t="shared" si="17"/>
        <v>23</v>
      </c>
      <c r="Y104" s="292">
        <f t="shared" si="17"/>
        <v>24</v>
      </c>
      <c r="Z104" s="292">
        <f t="shared" si="17"/>
        <v>25</v>
      </c>
      <c r="AA104" s="292">
        <f t="shared" si="17"/>
        <v>26</v>
      </c>
      <c r="AB104" s="292">
        <f t="shared" si="17"/>
        <v>27</v>
      </c>
      <c r="AC104" s="292">
        <f t="shared" si="17"/>
        <v>28</v>
      </c>
      <c r="AD104" s="292">
        <f t="shared" si="17"/>
        <v>29</v>
      </c>
      <c r="AE104" s="292">
        <f t="shared" si="17"/>
        <v>30</v>
      </c>
      <c r="AF104" s="292">
        <f t="shared" si="17"/>
        <v>31</v>
      </c>
      <c r="AG104" s="292">
        <f t="shared" si="17"/>
        <v>32</v>
      </c>
      <c r="AH104" s="292">
        <f t="shared" si="17"/>
        <v>33</v>
      </c>
      <c r="AI104" s="292">
        <f t="shared" si="17"/>
        <v>34</v>
      </c>
      <c r="AJ104" s="292">
        <f t="shared" si="17"/>
        <v>35</v>
      </c>
      <c r="AK104" s="292">
        <f t="shared" si="17"/>
        <v>36</v>
      </c>
      <c r="AL104" s="292">
        <f t="shared" si="17"/>
        <v>37</v>
      </c>
      <c r="AM104" s="292">
        <f t="shared" si="17"/>
        <v>38</v>
      </c>
      <c r="AN104" s="292">
        <f t="shared" si="17"/>
        <v>39</v>
      </c>
      <c r="AO104" s="292">
        <f t="shared" si="17"/>
        <v>40</v>
      </c>
      <c r="AP104" s="292"/>
      <c r="AQ104" s="292"/>
      <c r="AR104" s="292"/>
    </row>
    <row r="105" spans="1:44" ht="24" x14ac:dyDescent="0.2">
      <c r="A105" s="231" t="str">
        <f>A73</f>
        <v>[denumire activ corporal/necorporal]</v>
      </c>
      <c r="B105" s="232">
        <f t="shared" ref="B105:T107" si="18">IF(AND(C$9&gt;0,C$9&lt;=$E$62),N(MOD(C$9,$D73+1)=0)*$C73,0)</f>
        <v>0</v>
      </c>
      <c r="C105" s="232">
        <f t="shared" si="18"/>
        <v>0</v>
      </c>
      <c r="D105" s="232">
        <f t="shared" si="18"/>
        <v>0</v>
      </c>
      <c r="E105" s="232">
        <f t="shared" si="18"/>
        <v>0</v>
      </c>
      <c r="F105" s="232">
        <f t="shared" si="18"/>
        <v>0</v>
      </c>
      <c r="G105" s="232">
        <f t="shared" si="18"/>
        <v>0</v>
      </c>
      <c r="H105" s="232">
        <f t="shared" si="18"/>
        <v>0</v>
      </c>
      <c r="I105" s="232">
        <f t="shared" si="18"/>
        <v>0</v>
      </c>
      <c r="J105" s="232">
        <f t="shared" si="18"/>
        <v>0</v>
      </c>
      <c r="K105" s="232">
        <f t="shared" si="18"/>
        <v>0</v>
      </c>
      <c r="L105" s="232">
        <f t="shared" si="18"/>
        <v>0</v>
      </c>
      <c r="M105" s="232">
        <f t="shared" si="18"/>
        <v>0</v>
      </c>
      <c r="N105" s="232">
        <f t="shared" si="18"/>
        <v>0</v>
      </c>
      <c r="O105" s="232">
        <f>IF(AND(P$9&gt;0,P$9&lt;=$E$62),N(MOD(P$9,$D73+1)=0)*$C73,0)</f>
        <v>0</v>
      </c>
      <c r="P105" s="232">
        <f>IF(AND(Q$9&gt;0,Q$9&lt;=$E$62),N(MOD(Q$9,$D73+1)=0)*$C73,0)</f>
        <v>0</v>
      </c>
      <c r="Q105" s="232">
        <f t="shared" si="18"/>
        <v>0</v>
      </c>
      <c r="R105" s="232">
        <f t="shared" si="18"/>
        <v>0</v>
      </c>
      <c r="S105" s="232">
        <f t="shared" si="18"/>
        <v>0</v>
      </c>
      <c r="T105" s="232">
        <f t="shared" si="18"/>
        <v>0</v>
      </c>
      <c r="U105" s="232">
        <f>IF(AND(V$9&gt;0,V$9&lt;=$E$62),N(MOD(V$9,$D73+1)=0)*$C73,0)</f>
        <v>0</v>
      </c>
      <c r="V105" s="232">
        <f t="shared" ref="V105:AK114" si="19">IF(AND(W$9&gt;0,W$9&lt;=$E$62),N(MOD(W$9,$D73+1)=0)*$C73,0)</f>
        <v>0</v>
      </c>
      <c r="W105" s="232">
        <f t="shared" si="19"/>
        <v>0</v>
      </c>
      <c r="X105" s="232">
        <f t="shared" si="19"/>
        <v>0</v>
      </c>
      <c r="Y105" s="232">
        <f t="shared" si="19"/>
        <v>0</v>
      </c>
      <c r="Z105" s="232">
        <f t="shared" si="19"/>
        <v>0</v>
      </c>
      <c r="AA105" s="232">
        <f t="shared" si="19"/>
        <v>0</v>
      </c>
      <c r="AB105" s="232">
        <f>IF(AND(AC$9&gt;0,AC$9&lt;=$E$62),N(MOD(AC$9,$D73+1)=0)*$C73,0)</f>
        <v>0</v>
      </c>
      <c r="AC105" s="232">
        <f t="shared" ref="AC105:AH105" si="20">IF(AND(AD$9&gt;0,AD$9&lt;=$E$62),N(MOD(AD$9,$D73+1)=0)*$C73,0)</f>
        <v>0</v>
      </c>
      <c r="AD105" s="232">
        <f t="shared" si="20"/>
        <v>0</v>
      </c>
      <c r="AE105" s="232">
        <f t="shared" si="20"/>
        <v>0</v>
      </c>
      <c r="AF105" s="232">
        <f t="shared" si="20"/>
        <v>0</v>
      </c>
      <c r="AG105" s="232">
        <f t="shared" si="20"/>
        <v>0</v>
      </c>
      <c r="AH105" s="232">
        <f t="shared" si="20"/>
        <v>0</v>
      </c>
      <c r="AI105" s="232">
        <f>IF(AND(AJ$9&gt;0,AJ$9&lt;=$E$62),N(MOD(AJ$9,$D73+1)=0)*$C73,0)</f>
        <v>0</v>
      </c>
      <c r="AJ105" s="232">
        <f t="shared" ref="AB105:AP120" si="21">IF(AND(AK$9&gt;0,AK$9&lt;=$E$62),N(MOD(AK$9,$D73+1)=0)*$C73,0)</f>
        <v>0</v>
      </c>
      <c r="AK105" s="232">
        <f t="shared" si="21"/>
        <v>0</v>
      </c>
      <c r="AL105" s="232">
        <f t="shared" si="21"/>
        <v>0</v>
      </c>
      <c r="AM105" s="232">
        <f t="shared" si="21"/>
        <v>0</v>
      </c>
      <c r="AN105" s="232">
        <f t="shared" si="21"/>
        <v>0</v>
      </c>
      <c r="AO105" s="232">
        <f t="shared" si="21"/>
        <v>0</v>
      </c>
      <c r="AP105" s="327"/>
      <c r="AQ105" s="233"/>
      <c r="AR105" s="233"/>
    </row>
    <row r="106" spans="1:44" ht="24" x14ac:dyDescent="0.2">
      <c r="A106" s="231" t="str">
        <f t="shared" ref="A106:A134" si="22">A74</f>
        <v>[denumire activ corporal/necorporal]</v>
      </c>
      <c r="B106" s="232">
        <f>IF(AND(C$9&gt;0,C$9&lt;=$E$62),N(MOD(C$9,$D74+1)=0)*$C74,0)</f>
        <v>0</v>
      </c>
      <c r="C106" s="232">
        <f t="shared" si="18"/>
        <v>0</v>
      </c>
      <c r="D106" s="232">
        <f t="shared" si="18"/>
        <v>0</v>
      </c>
      <c r="E106" s="232">
        <f t="shared" si="18"/>
        <v>0</v>
      </c>
      <c r="F106" s="232">
        <f t="shared" si="18"/>
        <v>0</v>
      </c>
      <c r="G106" s="232">
        <f t="shared" si="18"/>
        <v>0</v>
      </c>
      <c r="H106" s="232">
        <f t="shared" si="18"/>
        <v>0</v>
      </c>
      <c r="I106" s="232">
        <f t="shared" si="18"/>
        <v>0</v>
      </c>
      <c r="J106" s="232">
        <f t="shared" si="18"/>
        <v>0</v>
      </c>
      <c r="K106" s="232">
        <f t="shared" si="18"/>
        <v>0</v>
      </c>
      <c r="L106" s="232">
        <f t="shared" si="18"/>
        <v>0</v>
      </c>
      <c r="M106" s="232">
        <f t="shared" si="18"/>
        <v>0</v>
      </c>
      <c r="N106" s="232">
        <f t="shared" si="18"/>
        <v>0</v>
      </c>
      <c r="O106" s="232">
        <f t="shared" si="18"/>
        <v>0</v>
      </c>
      <c r="P106" s="232">
        <f t="shared" si="18"/>
        <v>0</v>
      </c>
      <c r="Q106" s="232">
        <f t="shared" si="18"/>
        <v>0</v>
      </c>
      <c r="R106" s="232">
        <f t="shared" si="18"/>
        <v>0</v>
      </c>
      <c r="S106" s="232">
        <f t="shared" si="18"/>
        <v>0</v>
      </c>
      <c r="T106" s="232">
        <f t="shared" si="18"/>
        <v>0</v>
      </c>
      <c r="U106" s="232">
        <f t="shared" ref="T106:AI121" si="23">IF(AND(V$9&gt;0,V$9&lt;=$E$62),N(MOD(V$9,$D74+1)=0)*$C74,0)</f>
        <v>0</v>
      </c>
      <c r="V106" s="232">
        <f t="shared" si="19"/>
        <v>0</v>
      </c>
      <c r="W106" s="232">
        <f t="shared" si="19"/>
        <v>0</v>
      </c>
      <c r="X106" s="232">
        <f t="shared" si="19"/>
        <v>0</v>
      </c>
      <c r="Y106" s="232">
        <f t="shared" si="19"/>
        <v>0</v>
      </c>
      <c r="Z106" s="232">
        <f t="shared" si="19"/>
        <v>0</v>
      </c>
      <c r="AA106" s="232">
        <f t="shared" si="19"/>
        <v>0</v>
      </c>
      <c r="AB106" s="232">
        <f t="shared" si="19"/>
        <v>0</v>
      </c>
      <c r="AC106" s="232">
        <f t="shared" si="19"/>
        <v>0</v>
      </c>
      <c r="AD106" s="232">
        <f t="shared" si="19"/>
        <v>0</v>
      </c>
      <c r="AE106" s="232">
        <f t="shared" si="19"/>
        <v>0</v>
      </c>
      <c r="AF106" s="232">
        <f t="shared" si="19"/>
        <v>0</v>
      </c>
      <c r="AG106" s="232">
        <f t="shared" si="19"/>
        <v>0</v>
      </c>
      <c r="AH106" s="232">
        <f t="shared" si="19"/>
        <v>0</v>
      </c>
      <c r="AI106" s="232">
        <f t="shared" si="19"/>
        <v>0</v>
      </c>
      <c r="AJ106" s="232">
        <f t="shared" si="19"/>
        <v>0</v>
      </c>
      <c r="AK106" s="232">
        <f t="shared" si="19"/>
        <v>0</v>
      </c>
      <c r="AL106" s="232">
        <f t="shared" si="21"/>
        <v>0</v>
      </c>
      <c r="AM106" s="232">
        <f t="shared" si="21"/>
        <v>0</v>
      </c>
      <c r="AN106" s="232">
        <f t="shared" si="21"/>
        <v>0</v>
      </c>
      <c r="AO106" s="232">
        <f t="shared" si="21"/>
        <v>0</v>
      </c>
      <c r="AP106" s="327"/>
      <c r="AQ106" s="233"/>
      <c r="AR106" s="233"/>
    </row>
    <row r="107" spans="1:44" ht="24" x14ac:dyDescent="0.2">
      <c r="A107" s="231" t="str">
        <f t="shared" si="22"/>
        <v>[denumire activ corporal/necorporal]</v>
      </c>
      <c r="B107" s="232">
        <f>IF(AND(C$9&gt;0,C$9&lt;=$E$62),N(MOD(C$9,$D75+1)=0)*$C75,0)</f>
        <v>0</v>
      </c>
      <c r="C107" s="232">
        <f t="shared" si="18"/>
        <v>0</v>
      </c>
      <c r="D107" s="232">
        <f t="shared" si="18"/>
        <v>0</v>
      </c>
      <c r="E107" s="232">
        <f t="shared" si="18"/>
        <v>0</v>
      </c>
      <c r="F107" s="232">
        <f t="shared" si="18"/>
        <v>0</v>
      </c>
      <c r="G107" s="232">
        <f t="shared" si="18"/>
        <v>0</v>
      </c>
      <c r="H107" s="232">
        <f t="shared" si="18"/>
        <v>0</v>
      </c>
      <c r="I107" s="232">
        <f t="shared" si="18"/>
        <v>0</v>
      </c>
      <c r="J107" s="232">
        <f t="shared" si="18"/>
        <v>0</v>
      </c>
      <c r="K107" s="232">
        <f t="shared" si="18"/>
        <v>0</v>
      </c>
      <c r="L107" s="232">
        <f t="shared" si="18"/>
        <v>0</v>
      </c>
      <c r="M107" s="232">
        <f t="shared" si="18"/>
        <v>0</v>
      </c>
      <c r="N107" s="232">
        <f t="shared" si="18"/>
        <v>0</v>
      </c>
      <c r="O107" s="232">
        <f t="shared" si="18"/>
        <v>0</v>
      </c>
      <c r="P107" s="232">
        <f t="shared" si="18"/>
        <v>0</v>
      </c>
      <c r="Q107" s="232">
        <f t="shared" si="18"/>
        <v>0</v>
      </c>
      <c r="R107" s="232">
        <f t="shared" si="18"/>
        <v>0</v>
      </c>
      <c r="S107" s="232">
        <f t="shared" si="18"/>
        <v>0</v>
      </c>
      <c r="T107" s="232">
        <f t="shared" si="18"/>
        <v>0</v>
      </c>
      <c r="U107" s="232">
        <f t="shared" si="23"/>
        <v>0</v>
      </c>
      <c r="V107" s="232">
        <f t="shared" si="23"/>
        <v>0</v>
      </c>
      <c r="W107" s="232">
        <f t="shared" si="23"/>
        <v>0</v>
      </c>
      <c r="X107" s="232">
        <f t="shared" si="23"/>
        <v>0</v>
      </c>
      <c r="Y107" s="232">
        <f t="shared" si="23"/>
        <v>0</v>
      </c>
      <c r="Z107" s="232">
        <f t="shared" si="23"/>
        <v>0</v>
      </c>
      <c r="AA107" s="232">
        <f t="shared" si="23"/>
        <v>0</v>
      </c>
      <c r="AB107" s="232">
        <f t="shared" si="19"/>
        <v>0</v>
      </c>
      <c r="AC107" s="232">
        <f t="shared" si="19"/>
        <v>0</v>
      </c>
      <c r="AD107" s="232">
        <f t="shared" si="19"/>
        <v>0</v>
      </c>
      <c r="AE107" s="232">
        <f t="shared" si="19"/>
        <v>0</v>
      </c>
      <c r="AF107" s="232">
        <f t="shared" si="19"/>
        <v>0</v>
      </c>
      <c r="AG107" s="232">
        <f t="shared" si="19"/>
        <v>0</v>
      </c>
      <c r="AH107" s="232">
        <f t="shared" si="19"/>
        <v>0</v>
      </c>
      <c r="AI107" s="232">
        <f t="shared" si="19"/>
        <v>0</v>
      </c>
      <c r="AJ107" s="232">
        <f t="shared" si="19"/>
        <v>0</v>
      </c>
      <c r="AK107" s="232">
        <f t="shared" si="19"/>
        <v>0</v>
      </c>
      <c r="AL107" s="232">
        <f t="shared" si="21"/>
        <v>0</v>
      </c>
      <c r="AM107" s="232">
        <f t="shared" si="21"/>
        <v>0</v>
      </c>
      <c r="AN107" s="232">
        <f t="shared" si="21"/>
        <v>0</v>
      </c>
      <c r="AO107" s="232">
        <f t="shared" si="21"/>
        <v>0</v>
      </c>
      <c r="AP107" s="327"/>
      <c r="AQ107" s="233"/>
      <c r="AR107" s="233"/>
    </row>
    <row r="108" spans="1:44" ht="24" x14ac:dyDescent="0.2">
      <c r="A108" s="231" t="str">
        <f t="shared" si="22"/>
        <v>[denumire activ corporal/necorporal]</v>
      </c>
      <c r="B108" s="232">
        <f t="shared" ref="B108:T122" si="24">IF(AND(C$9&gt;0,C$9&lt;=$E$62),N(MOD(C$9,$D76+1)=0)*$C76,0)</f>
        <v>0</v>
      </c>
      <c r="C108" s="232">
        <f t="shared" si="24"/>
        <v>0</v>
      </c>
      <c r="D108" s="232">
        <f t="shared" si="24"/>
        <v>0</v>
      </c>
      <c r="E108" s="232">
        <f t="shared" si="24"/>
        <v>0</v>
      </c>
      <c r="F108" s="232">
        <f t="shared" si="24"/>
        <v>0</v>
      </c>
      <c r="G108" s="232">
        <f t="shared" si="24"/>
        <v>0</v>
      </c>
      <c r="H108" s="232">
        <f t="shared" si="24"/>
        <v>0</v>
      </c>
      <c r="I108" s="232">
        <f t="shared" si="24"/>
        <v>0</v>
      </c>
      <c r="J108" s="232">
        <f t="shared" si="24"/>
        <v>0</v>
      </c>
      <c r="K108" s="232">
        <f t="shared" si="24"/>
        <v>0</v>
      </c>
      <c r="L108" s="232">
        <f t="shared" si="24"/>
        <v>0</v>
      </c>
      <c r="M108" s="232">
        <f t="shared" si="24"/>
        <v>0</v>
      </c>
      <c r="N108" s="232">
        <f t="shared" si="24"/>
        <v>0</v>
      </c>
      <c r="O108" s="232">
        <f t="shared" si="24"/>
        <v>0</v>
      </c>
      <c r="P108" s="232">
        <f t="shared" si="24"/>
        <v>0</v>
      </c>
      <c r="Q108" s="232">
        <f t="shared" si="24"/>
        <v>0</v>
      </c>
      <c r="R108" s="232">
        <f t="shared" si="24"/>
        <v>0</v>
      </c>
      <c r="S108" s="232">
        <f t="shared" si="24"/>
        <v>0</v>
      </c>
      <c r="T108" s="232">
        <f t="shared" si="24"/>
        <v>0</v>
      </c>
      <c r="U108" s="232">
        <f t="shared" si="23"/>
        <v>0</v>
      </c>
      <c r="V108" s="232">
        <f t="shared" si="23"/>
        <v>0</v>
      </c>
      <c r="W108" s="232">
        <f t="shared" si="23"/>
        <v>0</v>
      </c>
      <c r="X108" s="232">
        <f t="shared" si="23"/>
        <v>0</v>
      </c>
      <c r="Y108" s="232">
        <f t="shared" si="23"/>
        <v>0</v>
      </c>
      <c r="Z108" s="232">
        <f t="shared" si="23"/>
        <v>0</v>
      </c>
      <c r="AA108" s="232">
        <f t="shared" si="23"/>
        <v>0</v>
      </c>
      <c r="AB108" s="232">
        <f t="shared" si="19"/>
        <v>0</v>
      </c>
      <c r="AC108" s="232">
        <f t="shared" si="19"/>
        <v>0</v>
      </c>
      <c r="AD108" s="232">
        <f t="shared" si="19"/>
        <v>0</v>
      </c>
      <c r="AE108" s="232">
        <f t="shared" si="19"/>
        <v>0</v>
      </c>
      <c r="AF108" s="232">
        <f t="shared" si="19"/>
        <v>0</v>
      </c>
      <c r="AG108" s="232">
        <f t="shared" si="19"/>
        <v>0</v>
      </c>
      <c r="AH108" s="232">
        <f t="shared" si="19"/>
        <v>0</v>
      </c>
      <c r="AI108" s="232">
        <f t="shared" si="19"/>
        <v>0</v>
      </c>
      <c r="AJ108" s="232">
        <f t="shared" si="19"/>
        <v>0</v>
      </c>
      <c r="AK108" s="232">
        <f t="shared" si="19"/>
        <v>0</v>
      </c>
      <c r="AL108" s="232">
        <f t="shared" si="21"/>
        <v>0</v>
      </c>
      <c r="AM108" s="232">
        <f t="shared" si="21"/>
        <v>0</v>
      </c>
      <c r="AN108" s="232">
        <f t="shared" si="21"/>
        <v>0</v>
      </c>
      <c r="AO108" s="232">
        <f t="shared" si="21"/>
        <v>0</v>
      </c>
      <c r="AP108" s="327"/>
      <c r="AQ108" s="233"/>
      <c r="AR108" s="233"/>
    </row>
    <row r="109" spans="1:44" ht="24" x14ac:dyDescent="0.2">
      <c r="A109" s="231" t="str">
        <f t="shared" si="22"/>
        <v>[denumire activ corporal/necorporal]</v>
      </c>
      <c r="B109" s="232">
        <f t="shared" si="24"/>
        <v>0</v>
      </c>
      <c r="C109" s="232">
        <f t="shared" si="24"/>
        <v>0</v>
      </c>
      <c r="D109" s="232">
        <f t="shared" si="24"/>
        <v>0</v>
      </c>
      <c r="E109" s="232">
        <f t="shared" si="24"/>
        <v>0</v>
      </c>
      <c r="F109" s="232">
        <f t="shared" si="24"/>
        <v>0</v>
      </c>
      <c r="G109" s="232">
        <f t="shared" si="24"/>
        <v>0</v>
      </c>
      <c r="H109" s="232">
        <f t="shared" si="24"/>
        <v>0</v>
      </c>
      <c r="I109" s="232">
        <f t="shared" si="24"/>
        <v>0</v>
      </c>
      <c r="J109" s="232">
        <f t="shared" si="24"/>
        <v>0</v>
      </c>
      <c r="K109" s="232">
        <f t="shared" si="24"/>
        <v>0</v>
      </c>
      <c r="L109" s="232">
        <f t="shared" si="24"/>
        <v>0</v>
      </c>
      <c r="M109" s="232">
        <f t="shared" si="24"/>
        <v>0</v>
      </c>
      <c r="N109" s="232">
        <f t="shared" si="24"/>
        <v>0</v>
      </c>
      <c r="O109" s="232">
        <f t="shared" si="24"/>
        <v>0</v>
      </c>
      <c r="P109" s="232">
        <f t="shared" si="24"/>
        <v>0</v>
      </c>
      <c r="Q109" s="232">
        <f t="shared" si="24"/>
        <v>0</v>
      </c>
      <c r="R109" s="232">
        <f t="shared" si="24"/>
        <v>0</v>
      </c>
      <c r="S109" s="232">
        <f t="shared" si="24"/>
        <v>0</v>
      </c>
      <c r="T109" s="232">
        <f t="shared" si="24"/>
        <v>0</v>
      </c>
      <c r="U109" s="232">
        <f t="shared" si="23"/>
        <v>0</v>
      </c>
      <c r="V109" s="232">
        <f t="shared" si="23"/>
        <v>0</v>
      </c>
      <c r="W109" s="232">
        <f t="shared" si="23"/>
        <v>0</v>
      </c>
      <c r="X109" s="232">
        <f t="shared" si="23"/>
        <v>0</v>
      </c>
      <c r="Y109" s="232">
        <f t="shared" si="23"/>
        <v>0</v>
      </c>
      <c r="Z109" s="232">
        <f t="shared" si="23"/>
        <v>0</v>
      </c>
      <c r="AA109" s="232">
        <f t="shared" si="23"/>
        <v>0</v>
      </c>
      <c r="AB109" s="232">
        <f t="shared" si="19"/>
        <v>0</v>
      </c>
      <c r="AC109" s="232">
        <f t="shared" si="19"/>
        <v>0</v>
      </c>
      <c r="AD109" s="232">
        <f t="shared" si="19"/>
        <v>0</v>
      </c>
      <c r="AE109" s="232">
        <f t="shared" si="19"/>
        <v>0</v>
      </c>
      <c r="AF109" s="232">
        <f t="shared" si="19"/>
        <v>0</v>
      </c>
      <c r="AG109" s="232">
        <f t="shared" si="19"/>
        <v>0</v>
      </c>
      <c r="AH109" s="232">
        <f t="shared" si="19"/>
        <v>0</v>
      </c>
      <c r="AI109" s="232">
        <f t="shared" si="19"/>
        <v>0</v>
      </c>
      <c r="AJ109" s="232">
        <f t="shared" si="19"/>
        <v>0</v>
      </c>
      <c r="AK109" s="232">
        <f t="shared" si="19"/>
        <v>0</v>
      </c>
      <c r="AL109" s="232">
        <f t="shared" si="21"/>
        <v>0</v>
      </c>
      <c r="AM109" s="232">
        <f t="shared" si="21"/>
        <v>0</v>
      </c>
      <c r="AN109" s="232">
        <f t="shared" si="21"/>
        <v>0</v>
      </c>
      <c r="AO109" s="232">
        <f t="shared" si="21"/>
        <v>0</v>
      </c>
      <c r="AP109" s="327"/>
      <c r="AQ109" s="233"/>
      <c r="AR109" s="233"/>
    </row>
    <row r="110" spans="1:44" ht="24" x14ac:dyDescent="0.2">
      <c r="A110" s="231" t="str">
        <f t="shared" si="22"/>
        <v>[denumire activ corporal/necorporal]</v>
      </c>
      <c r="B110" s="232">
        <f t="shared" si="24"/>
        <v>0</v>
      </c>
      <c r="C110" s="232">
        <f t="shared" si="24"/>
        <v>0</v>
      </c>
      <c r="D110" s="232">
        <f t="shared" si="24"/>
        <v>0</v>
      </c>
      <c r="E110" s="232">
        <f t="shared" si="24"/>
        <v>0</v>
      </c>
      <c r="F110" s="232">
        <f t="shared" si="24"/>
        <v>0</v>
      </c>
      <c r="G110" s="232">
        <f t="shared" si="24"/>
        <v>0</v>
      </c>
      <c r="H110" s="232">
        <f t="shared" si="24"/>
        <v>0</v>
      </c>
      <c r="I110" s="232">
        <f t="shared" si="24"/>
        <v>0</v>
      </c>
      <c r="J110" s="232">
        <f t="shared" si="24"/>
        <v>0</v>
      </c>
      <c r="K110" s="232">
        <f t="shared" si="24"/>
        <v>0</v>
      </c>
      <c r="L110" s="232">
        <f t="shared" si="24"/>
        <v>0</v>
      </c>
      <c r="M110" s="232">
        <f t="shared" si="24"/>
        <v>0</v>
      </c>
      <c r="N110" s="232">
        <f t="shared" si="24"/>
        <v>0</v>
      </c>
      <c r="O110" s="232">
        <f t="shared" si="24"/>
        <v>0</v>
      </c>
      <c r="P110" s="232">
        <f t="shared" si="24"/>
        <v>0</v>
      </c>
      <c r="Q110" s="232">
        <f t="shared" si="24"/>
        <v>0</v>
      </c>
      <c r="R110" s="232">
        <f t="shared" si="24"/>
        <v>0</v>
      </c>
      <c r="S110" s="232">
        <f t="shared" si="24"/>
        <v>0</v>
      </c>
      <c r="T110" s="232">
        <f t="shared" si="24"/>
        <v>0</v>
      </c>
      <c r="U110" s="232">
        <f t="shared" si="23"/>
        <v>0</v>
      </c>
      <c r="V110" s="232">
        <f t="shared" si="23"/>
        <v>0</v>
      </c>
      <c r="W110" s="232">
        <f t="shared" si="23"/>
        <v>0</v>
      </c>
      <c r="X110" s="232">
        <f t="shared" si="23"/>
        <v>0</v>
      </c>
      <c r="Y110" s="232">
        <f t="shared" si="23"/>
        <v>0</v>
      </c>
      <c r="Z110" s="232">
        <f t="shared" si="23"/>
        <v>0</v>
      </c>
      <c r="AA110" s="232">
        <f t="shared" si="23"/>
        <v>0</v>
      </c>
      <c r="AB110" s="232">
        <f t="shared" si="19"/>
        <v>0</v>
      </c>
      <c r="AC110" s="232">
        <f t="shared" si="19"/>
        <v>0</v>
      </c>
      <c r="AD110" s="232">
        <f t="shared" si="19"/>
        <v>0</v>
      </c>
      <c r="AE110" s="232">
        <f t="shared" si="19"/>
        <v>0</v>
      </c>
      <c r="AF110" s="232">
        <f t="shared" si="19"/>
        <v>0</v>
      </c>
      <c r="AG110" s="232">
        <f t="shared" si="19"/>
        <v>0</v>
      </c>
      <c r="AH110" s="232">
        <f t="shared" si="19"/>
        <v>0</v>
      </c>
      <c r="AI110" s="232">
        <f t="shared" si="19"/>
        <v>0</v>
      </c>
      <c r="AJ110" s="232">
        <f t="shared" si="19"/>
        <v>0</v>
      </c>
      <c r="AK110" s="232">
        <f t="shared" si="19"/>
        <v>0</v>
      </c>
      <c r="AL110" s="232">
        <f t="shared" si="21"/>
        <v>0</v>
      </c>
      <c r="AM110" s="232">
        <f t="shared" si="21"/>
        <v>0</v>
      </c>
      <c r="AN110" s="232">
        <f t="shared" si="21"/>
        <v>0</v>
      </c>
      <c r="AO110" s="232">
        <f t="shared" si="21"/>
        <v>0</v>
      </c>
      <c r="AP110" s="327"/>
      <c r="AQ110" s="233"/>
      <c r="AR110" s="233"/>
    </row>
    <row r="111" spans="1:44" ht="24" x14ac:dyDescent="0.2">
      <c r="A111" s="231" t="str">
        <f t="shared" si="22"/>
        <v>[denumire activ corporal/necorporal]</v>
      </c>
      <c r="B111" s="232">
        <f t="shared" si="24"/>
        <v>0</v>
      </c>
      <c r="C111" s="232">
        <f t="shared" si="24"/>
        <v>0</v>
      </c>
      <c r="D111" s="232">
        <f t="shared" si="24"/>
        <v>0</v>
      </c>
      <c r="E111" s="232">
        <f t="shared" si="24"/>
        <v>0</v>
      </c>
      <c r="F111" s="232">
        <f t="shared" si="24"/>
        <v>0</v>
      </c>
      <c r="G111" s="232">
        <f t="shared" si="24"/>
        <v>0</v>
      </c>
      <c r="H111" s="232">
        <f t="shared" si="24"/>
        <v>0</v>
      </c>
      <c r="I111" s="232">
        <f t="shared" si="24"/>
        <v>0</v>
      </c>
      <c r="J111" s="232">
        <f t="shared" si="24"/>
        <v>0</v>
      </c>
      <c r="K111" s="232">
        <f t="shared" si="24"/>
        <v>0</v>
      </c>
      <c r="L111" s="232">
        <f t="shared" si="24"/>
        <v>0</v>
      </c>
      <c r="M111" s="232">
        <f t="shared" si="24"/>
        <v>0</v>
      </c>
      <c r="N111" s="232">
        <f t="shared" si="24"/>
        <v>0</v>
      </c>
      <c r="O111" s="232">
        <f t="shared" si="24"/>
        <v>0</v>
      </c>
      <c r="P111" s="232">
        <f t="shared" si="24"/>
        <v>0</v>
      </c>
      <c r="Q111" s="232">
        <f t="shared" si="24"/>
        <v>0</v>
      </c>
      <c r="R111" s="232">
        <f t="shared" si="24"/>
        <v>0</v>
      </c>
      <c r="S111" s="232">
        <f t="shared" si="24"/>
        <v>0</v>
      </c>
      <c r="T111" s="232">
        <f t="shared" si="24"/>
        <v>0</v>
      </c>
      <c r="U111" s="232">
        <f t="shared" si="23"/>
        <v>0</v>
      </c>
      <c r="V111" s="232">
        <f t="shared" si="23"/>
        <v>0</v>
      </c>
      <c r="W111" s="232">
        <f t="shared" si="23"/>
        <v>0</v>
      </c>
      <c r="X111" s="232">
        <f t="shared" si="23"/>
        <v>0</v>
      </c>
      <c r="Y111" s="232">
        <f t="shared" si="23"/>
        <v>0</v>
      </c>
      <c r="Z111" s="232">
        <f t="shared" si="23"/>
        <v>0</v>
      </c>
      <c r="AA111" s="232">
        <f t="shared" si="23"/>
        <v>0</v>
      </c>
      <c r="AB111" s="232">
        <f t="shared" si="19"/>
        <v>0</v>
      </c>
      <c r="AC111" s="232">
        <f t="shared" si="19"/>
        <v>0</v>
      </c>
      <c r="AD111" s="232">
        <f t="shared" si="19"/>
        <v>0</v>
      </c>
      <c r="AE111" s="232">
        <f t="shared" si="19"/>
        <v>0</v>
      </c>
      <c r="AF111" s="232">
        <f t="shared" si="19"/>
        <v>0</v>
      </c>
      <c r="AG111" s="232">
        <f t="shared" si="19"/>
        <v>0</v>
      </c>
      <c r="AH111" s="232">
        <f t="shared" si="19"/>
        <v>0</v>
      </c>
      <c r="AI111" s="232">
        <f t="shared" si="19"/>
        <v>0</v>
      </c>
      <c r="AJ111" s="232">
        <f t="shared" si="19"/>
        <v>0</v>
      </c>
      <c r="AK111" s="232">
        <f t="shared" si="19"/>
        <v>0</v>
      </c>
      <c r="AL111" s="232">
        <f t="shared" si="21"/>
        <v>0</v>
      </c>
      <c r="AM111" s="232">
        <f t="shared" si="21"/>
        <v>0</v>
      </c>
      <c r="AN111" s="232">
        <f t="shared" si="21"/>
        <v>0</v>
      </c>
      <c r="AO111" s="232">
        <f t="shared" si="21"/>
        <v>0</v>
      </c>
      <c r="AP111" s="327"/>
      <c r="AQ111" s="233"/>
      <c r="AR111" s="233"/>
    </row>
    <row r="112" spans="1:44" ht="24" hidden="1" x14ac:dyDescent="0.2">
      <c r="A112" s="231" t="str">
        <f t="shared" si="22"/>
        <v>[denumire activ corporal/necorporal]</v>
      </c>
      <c r="B112" s="232">
        <f t="shared" si="24"/>
        <v>0</v>
      </c>
      <c r="C112" s="232">
        <f t="shared" si="24"/>
        <v>0</v>
      </c>
      <c r="D112" s="232">
        <f t="shared" si="24"/>
        <v>0</v>
      </c>
      <c r="E112" s="232">
        <f t="shared" si="24"/>
        <v>0</v>
      </c>
      <c r="F112" s="232">
        <f t="shared" si="24"/>
        <v>0</v>
      </c>
      <c r="G112" s="232">
        <f t="shared" si="24"/>
        <v>0</v>
      </c>
      <c r="H112" s="232">
        <f t="shared" si="24"/>
        <v>0</v>
      </c>
      <c r="I112" s="232">
        <f t="shared" si="24"/>
        <v>0</v>
      </c>
      <c r="J112" s="232">
        <f t="shared" si="24"/>
        <v>0</v>
      </c>
      <c r="K112" s="232">
        <f t="shared" si="24"/>
        <v>0</v>
      </c>
      <c r="L112" s="232">
        <f t="shared" si="24"/>
        <v>0</v>
      </c>
      <c r="M112" s="232">
        <f t="shared" si="24"/>
        <v>0</v>
      </c>
      <c r="N112" s="232">
        <f t="shared" si="24"/>
        <v>0</v>
      </c>
      <c r="O112" s="232">
        <f t="shared" si="24"/>
        <v>0</v>
      </c>
      <c r="P112" s="232">
        <f t="shared" si="24"/>
        <v>0</v>
      </c>
      <c r="Q112" s="232">
        <f t="shared" si="24"/>
        <v>0</v>
      </c>
      <c r="R112" s="232">
        <f t="shared" si="24"/>
        <v>0</v>
      </c>
      <c r="S112" s="232">
        <f t="shared" si="24"/>
        <v>0</v>
      </c>
      <c r="T112" s="232">
        <f t="shared" si="24"/>
        <v>0</v>
      </c>
      <c r="U112" s="232">
        <f t="shared" si="23"/>
        <v>0</v>
      </c>
      <c r="V112" s="232">
        <f t="shared" si="23"/>
        <v>0</v>
      </c>
      <c r="W112" s="232">
        <f t="shared" si="23"/>
        <v>0</v>
      </c>
      <c r="X112" s="232">
        <f t="shared" si="23"/>
        <v>0</v>
      </c>
      <c r="Y112" s="232">
        <f t="shared" si="23"/>
        <v>0</v>
      </c>
      <c r="Z112" s="232">
        <f t="shared" si="23"/>
        <v>0</v>
      </c>
      <c r="AA112" s="232">
        <f t="shared" si="23"/>
        <v>0</v>
      </c>
      <c r="AB112" s="232">
        <f t="shared" si="19"/>
        <v>0</v>
      </c>
      <c r="AC112" s="232">
        <f t="shared" si="19"/>
        <v>0</v>
      </c>
      <c r="AD112" s="232">
        <f t="shared" si="19"/>
        <v>0</v>
      </c>
      <c r="AE112" s="232">
        <f t="shared" si="19"/>
        <v>0</v>
      </c>
      <c r="AF112" s="232">
        <f t="shared" si="19"/>
        <v>0</v>
      </c>
      <c r="AG112" s="232">
        <f t="shared" si="19"/>
        <v>0</v>
      </c>
      <c r="AH112" s="232">
        <f t="shared" si="19"/>
        <v>0</v>
      </c>
      <c r="AI112" s="232">
        <f t="shared" si="19"/>
        <v>0</v>
      </c>
      <c r="AJ112" s="232">
        <f t="shared" si="19"/>
        <v>0</v>
      </c>
      <c r="AK112" s="232">
        <f t="shared" si="19"/>
        <v>0</v>
      </c>
      <c r="AL112" s="232">
        <f t="shared" si="21"/>
        <v>0</v>
      </c>
      <c r="AM112" s="232">
        <f t="shared" si="21"/>
        <v>0</v>
      </c>
      <c r="AN112" s="232">
        <f t="shared" si="21"/>
        <v>0</v>
      </c>
      <c r="AO112" s="232">
        <f t="shared" si="21"/>
        <v>0</v>
      </c>
      <c r="AP112" s="232">
        <f t="shared" si="21"/>
        <v>0</v>
      </c>
      <c r="AQ112" s="328"/>
      <c r="AR112" s="328"/>
    </row>
    <row r="113" spans="1:44" ht="24" hidden="1" x14ac:dyDescent="0.2">
      <c r="A113" s="231" t="str">
        <f t="shared" si="22"/>
        <v>[denumire activ corporal/necorporal]</v>
      </c>
      <c r="B113" s="232">
        <f t="shared" si="24"/>
        <v>0</v>
      </c>
      <c r="C113" s="232">
        <f t="shared" si="24"/>
        <v>0</v>
      </c>
      <c r="D113" s="232">
        <f t="shared" si="24"/>
        <v>0</v>
      </c>
      <c r="E113" s="232">
        <f t="shared" si="24"/>
        <v>0</v>
      </c>
      <c r="F113" s="232">
        <f t="shared" si="24"/>
        <v>0</v>
      </c>
      <c r="G113" s="232">
        <f t="shared" si="24"/>
        <v>0</v>
      </c>
      <c r="H113" s="232">
        <f t="shared" si="24"/>
        <v>0</v>
      </c>
      <c r="I113" s="232">
        <f t="shared" si="24"/>
        <v>0</v>
      </c>
      <c r="J113" s="232">
        <f t="shared" si="24"/>
        <v>0</v>
      </c>
      <c r="K113" s="232">
        <f t="shared" si="24"/>
        <v>0</v>
      </c>
      <c r="L113" s="232">
        <f t="shared" si="24"/>
        <v>0</v>
      </c>
      <c r="M113" s="232">
        <f t="shared" si="24"/>
        <v>0</v>
      </c>
      <c r="N113" s="232">
        <f t="shared" si="24"/>
        <v>0</v>
      </c>
      <c r="O113" s="232">
        <f t="shared" si="24"/>
        <v>0</v>
      </c>
      <c r="P113" s="232">
        <f t="shared" si="24"/>
        <v>0</v>
      </c>
      <c r="Q113" s="232">
        <f t="shared" si="24"/>
        <v>0</v>
      </c>
      <c r="R113" s="232">
        <f t="shared" si="24"/>
        <v>0</v>
      </c>
      <c r="S113" s="232">
        <f t="shared" si="24"/>
        <v>0</v>
      </c>
      <c r="T113" s="232">
        <f t="shared" si="24"/>
        <v>0</v>
      </c>
      <c r="U113" s="232">
        <f t="shared" si="23"/>
        <v>0</v>
      </c>
      <c r="V113" s="232">
        <f t="shared" si="23"/>
        <v>0</v>
      </c>
      <c r="W113" s="232">
        <f t="shared" si="23"/>
        <v>0</v>
      </c>
      <c r="X113" s="232">
        <f t="shared" si="23"/>
        <v>0</v>
      </c>
      <c r="Y113" s="232">
        <f t="shared" si="23"/>
        <v>0</v>
      </c>
      <c r="Z113" s="232">
        <f t="shared" si="23"/>
        <v>0</v>
      </c>
      <c r="AA113" s="232">
        <f t="shared" si="23"/>
        <v>0</v>
      </c>
      <c r="AB113" s="232">
        <f t="shared" si="19"/>
        <v>0</v>
      </c>
      <c r="AC113" s="232">
        <f t="shared" si="19"/>
        <v>0</v>
      </c>
      <c r="AD113" s="232">
        <f t="shared" si="19"/>
        <v>0</v>
      </c>
      <c r="AE113" s="232">
        <f t="shared" si="19"/>
        <v>0</v>
      </c>
      <c r="AF113" s="232">
        <f t="shared" si="19"/>
        <v>0</v>
      </c>
      <c r="AG113" s="232">
        <f t="shared" si="19"/>
        <v>0</v>
      </c>
      <c r="AH113" s="232">
        <f t="shared" si="19"/>
        <v>0</v>
      </c>
      <c r="AI113" s="232">
        <f t="shared" si="19"/>
        <v>0</v>
      </c>
      <c r="AJ113" s="232">
        <f t="shared" si="19"/>
        <v>0</v>
      </c>
      <c r="AK113" s="232">
        <f t="shared" si="19"/>
        <v>0</v>
      </c>
      <c r="AL113" s="232">
        <f t="shared" si="21"/>
        <v>0</v>
      </c>
      <c r="AM113" s="232">
        <f t="shared" si="21"/>
        <v>0</v>
      </c>
      <c r="AN113" s="232">
        <f t="shared" si="21"/>
        <v>0</v>
      </c>
      <c r="AO113" s="232">
        <f t="shared" si="21"/>
        <v>0</v>
      </c>
      <c r="AP113" s="232">
        <f t="shared" si="21"/>
        <v>0</v>
      </c>
      <c r="AQ113" s="232"/>
      <c r="AR113" s="232"/>
    </row>
    <row r="114" spans="1:44" ht="24" hidden="1" x14ac:dyDescent="0.2">
      <c r="A114" s="231" t="str">
        <f t="shared" si="22"/>
        <v>[denumire activ corporal/necorporal]</v>
      </c>
      <c r="B114" s="293">
        <f>IF(AND(C$9&gt;0,C$9&lt;=$E$62),N(MOD(C$9,$D82+1)=0)*$C82,0)</f>
        <v>0</v>
      </c>
      <c r="C114" s="293">
        <f>IF(AND(D$9&gt;0,D$9&lt;=$E$62),N(MOD(D$9,$D82+1)=0)*$C82,0)</f>
        <v>0</v>
      </c>
      <c r="D114" s="293">
        <f t="shared" si="24"/>
        <v>0</v>
      </c>
      <c r="E114" s="293">
        <f t="shared" si="24"/>
        <v>0</v>
      </c>
      <c r="F114" s="293">
        <f t="shared" si="24"/>
        <v>0</v>
      </c>
      <c r="G114" s="293">
        <f t="shared" si="24"/>
        <v>0</v>
      </c>
      <c r="H114" s="293">
        <f t="shared" si="24"/>
        <v>0</v>
      </c>
      <c r="I114" s="293">
        <f t="shared" si="24"/>
        <v>0</v>
      </c>
      <c r="J114" s="293">
        <f t="shared" si="24"/>
        <v>0</v>
      </c>
      <c r="K114" s="293">
        <f t="shared" si="24"/>
        <v>0</v>
      </c>
      <c r="L114" s="293">
        <f t="shared" si="24"/>
        <v>0</v>
      </c>
      <c r="M114" s="293">
        <f t="shared" si="24"/>
        <v>0</v>
      </c>
      <c r="N114" s="293">
        <f t="shared" si="24"/>
        <v>0</v>
      </c>
      <c r="O114" s="293">
        <f t="shared" si="24"/>
        <v>0</v>
      </c>
      <c r="P114" s="293">
        <f t="shared" si="24"/>
        <v>0</v>
      </c>
      <c r="Q114" s="293">
        <f t="shared" si="24"/>
        <v>0</v>
      </c>
      <c r="R114" s="293">
        <f t="shared" si="24"/>
        <v>0</v>
      </c>
      <c r="S114" s="293">
        <f t="shared" si="24"/>
        <v>0</v>
      </c>
      <c r="T114" s="293">
        <f t="shared" si="24"/>
        <v>0</v>
      </c>
      <c r="U114" s="294">
        <f t="shared" si="23"/>
        <v>0</v>
      </c>
      <c r="V114" s="294">
        <f t="shared" si="23"/>
        <v>0</v>
      </c>
      <c r="W114" s="294">
        <f t="shared" si="23"/>
        <v>0</v>
      </c>
      <c r="X114" s="294">
        <f t="shared" si="23"/>
        <v>0</v>
      </c>
      <c r="Y114" s="294">
        <f t="shared" si="23"/>
        <v>0</v>
      </c>
      <c r="Z114" s="294">
        <f t="shared" si="23"/>
        <v>0</v>
      </c>
      <c r="AA114" s="294">
        <f t="shared" si="23"/>
        <v>0</v>
      </c>
      <c r="AB114" s="294">
        <f t="shared" si="19"/>
        <v>0</v>
      </c>
      <c r="AC114" s="294">
        <f t="shared" si="19"/>
        <v>0</v>
      </c>
      <c r="AD114" s="294">
        <f t="shared" si="19"/>
        <v>0</v>
      </c>
      <c r="AE114" s="294">
        <f t="shared" si="19"/>
        <v>0</v>
      </c>
      <c r="AF114" s="294">
        <f t="shared" si="19"/>
        <v>0</v>
      </c>
      <c r="AG114" s="294">
        <f t="shared" si="19"/>
        <v>0</v>
      </c>
      <c r="AH114" s="294">
        <f t="shared" si="19"/>
        <v>0</v>
      </c>
      <c r="AI114" s="294">
        <f t="shared" si="19"/>
        <v>0</v>
      </c>
      <c r="AJ114" s="294">
        <f t="shared" si="19"/>
        <v>0</v>
      </c>
      <c r="AK114" s="294">
        <f t="shared" si="19"/>
        <v>0</v>
      </c>
      <c r="AL114" s="294">
        <f t="shared" si="21"/>
        <v>0</v>
      </c>
      <c r="AM114" s="294">
        <f t="shared" si="21"/>
        <v>0</v>
      </c>
      <c r="AN114" s="294">
        <f t="shared" si="21"/>
        <v>0</v>
      </c>
      <c r="AO114" s="294">
        <f t="shared" si="21"/>
        <v>0</v>
      </c>
      <c r="AP114" s="294">
        <f t="shared" si="21"/>
        <v>0</v>
      </c>
      <c r="AQ114" s="294"/>
      <c r="AR114" s="294"/>
    </row>
    <row r="115" spans="1:44" ht="24" hidden="1" x14ac:dyDescent="0.2">
      <c r="A115" s="231" t="str">
        <f t="shared" si="22"/>
        <v>[denumire activ corporal/necorporal]</v>
      </c>
      <c r="B115" s="293">
        <f>IF(AND(C$9&gt;0,C$9&lt;=$E$62),N(MOD(C$9,$D83+1)=0)*$C83,0)</f>
        <v>0</v>
      </c>
      <c r="C115" s="293">
        <f>IF(AND(D$9&gt;0,D$9&lt;=$E$62),N(MOD(D$9,$D83+1)=0)*$C83,0)</f>
        <v>0</v>
      </c>
      <c r="D115" s="293">
        <f t="shared" si="24"/>
        <v>0</v>
      </c>
      <c r="E115" s="293">
        <f t="shared" si="24"/>
        <v>0</v>
      </c>
      <c r="F115" s="293">
        <f t="shared" si="24"/>
        <v>0</v>
      </c>
      <c r="G115" s="293">
        <f t="shared" si="24"/>
        <v>0</v>
      </c>
      <c r="H115" s="293">
        <f t="shared" si="24"/>
        <v>0</v>
      </c>
      <c r="I115" s="293">
        <f t="shared" si="24"/>
        <v>0</v>
      </c>
      <c r="J115" s="293">
        <f t="shared" si="24"/>
        <v>0</v>
      </c>
      <c r="K115" s="293">
        <f t="shared" si="24"/>
        <v>0</v>
      </c>
      <c r="L115" s="293">
        <f t="shared" si="24"/>
        <v>0</v>
      </c>
      <c r="M115" s="293">
        <f t="shared" si="24"/>
        <v>0</v>
      </c>
      <c r="N115" s="293">
        <f t="shared" si="24"/>
        <v>0</v>
      </c>
      <c r="O115" s="293">
        <f t="shared" si="24"/>
        <v>0</v>
      </c>
      <c r="P115" s="293">
        <f t="shared" si="24"/>
        <v>0</v>
      </c>
      <c r="Q115" s="293">
        <f t="shared" si="24"/>
        <v>0</v>
      </c>
      <c r="R115" s="293">
        <f t="shared" si="24"/>
        <v>0</v>
      </c>
      <c r="S115" s="293">
        <f t="shared" si="24"/>
        <v>0</v>
      </c>
      <c r="T115" s="293">
        <f t="shared" si="24"/>
        <v>0</v>
      </c>
      <c r="U115" s="294">
        <f t="shared" si="23"/>
        <v>0</v>
      </c>
      <c r="V115" s="294">
        <f t="shared" si="23"/>
        <v>0</v>
      </c>
      <c r="W115" s="294">
        <f t="shared" si="23"/>
        <v>0</v>
      </c>
      <c r="X115" s="294">
        <f t="shared" si="23"/>
        <v>0</v>
      </c>
      <c r="Y115" s="294">
        <f t="shared" si="23"/>
        <v>0</v>
      </c>
      <c r="Z115" s="294">
        <f t="shared" si="23"/>
        <v>0</v>
      </c>
      <c r="AA115" s="294">
        <f t="shared" si="23"/>
        <v>0</v>
      </c>
      <c r="AB115" s="294">
        <f t="shared" si="21"/>
        <v>0</v>
      </c>
      <c r="AC115" s="294">
        <f t="shared" si="21"/>
        <v>0</v>
      </c>
      <c r="AD115" s="294">
        <f t="shared" si="21"/>
        <v>0</v>
      </c>
      <c r="AE115" s="294">
        <f t="shared" si="21"/>
        <v>0</v>
      </c>
      <c r="AF115" s="294">
        <f t="shared" si="21"/>
        <v>0</v>
      </c>
      <c r="AG115" s="294">
        <f t="shared" si="21"/>
        <v>0</v>
      </c>
      <c r="AH115" s="294">
        <f t="shared" si="21"/>
        <v>0</v>
      </c>
      <c r="AI115" s="294">
        <f t="shared" si="21"/>
        <v>0</v>
      </c>
      <c r="AJ115" s="294">
        <f t="shared" si="21"/>
        <v>0</v>
      </c>
      <c r="AK115" s="294">
        <f t="shared" si="21"/>
        <v>0</v>
      </c>
      <c r="AL115" s="294">
        <f t="shared" si="21"/>
        <v>0</v>
      </c>
      <c r="AM115" s="294">
        <f t="shared" si="21"/>
        <v>0</v>
      </c>
      <c r="AN115" s="294">
        <f t="shared" si="21"/>
        <v>0</v>
      </c>
      <c r="AO115" s="294">
        <f t="shared" si="21"/>
        <v>0</v>
      </c>
      <c r="AP115" s="294">
        <f t="shared" si="21"/>
        <v>0</v>
      </c>
      <c r="AQ115" s="294"/>
      <c r="AR115" s="294"/>
    </row>
    <row r="116" spans="1:44" ht="24" hidden="1" x14ac:dyDescent="0.2">
      <c r="A116" s="231" t="str">
        <f t="shared" si="22"/>
        <v>[denumire activ corporal/necorporal]</v>
      </c>
      <c r="B116" s="293">
        <f t="shared" ref="B116:N131" si="25">IF(AND(C$9&gt;0,C$9&lt;=$E$62),N(MOD(C$9,$D84+1)=0)*$C84,0)</f>
        <v>0</v>
      </c>
      <c r="C116" s="293">
        <f t="shared" si="25"/>
        <v>0</v>
      </c>
      <c r="D116" s="293">
        <f t="shared" si="24"/>
        <v>0</v>
      </c>
      <c r="E116" s="293">
        <f t="shared" si="24"/>
        <v>0</v>
      </c>
      <c r="F116" s="293">
        <f t="shared" si="24"/>
        <v>0</v>
      </c>
      <c r="G116" s="293">
        <f t="shared" si="24"/>
        <v>0</v>
      </c>
      <c r="H116" s="293">
        <f t="shared" si="24"/>
        <v>0</v>
      </c>
      <c r="I116" s="293">
        <f t="shared" si="24"/>
        <v>0</v>
      </c>
      <c r="J116" s="293">
        <f t="shared" si="24"/>
        <v>0</v>
      </c>
      <c r="K116" s="293">
        <f t="shared" si="24"/>
        <v>0</v>
      </c>
      <c r="L116" s="293">
        <f t="shared" si="24"/>
        <v>0</v>
      </c>
      <c r="M116" s="293">
        <f t="shared" si="24"/>
        <v>0</v>
      </c>
      <c r="N116" s="293">
        <f t="shared" si="24"/>
        <v>0</v>
      </c>
      <c r="O116" s="293">
        <f t="shared" si="24"/>
        <v>0</v>
      </c>
      <c r="P116" s="293">
        <f t="shared" si="24"/>
        <v>0</v>
      </c>
      <c r="Q116" s="293">
        <f t="shared" si="24"/>
        <v>0</v>
      </c>
      <c r="R116" s="293">
        <f t="shared" si="24"/>
        <v>0</v>
      </c>
      <c r="S116" s="293">
        <f t="shared" si="24"/>
        <v>0</v>
      </c>
      <c r="T116" s="293">
        <f t="shared" si="23"/>
        <v>0</v>
      </c>
      <c r="U116" s="294">
        <f t="shared" si="23"/>
        <v>0</v>
      </c>
      <c r="V116" s="294">
        <f t="shared" si="23"/>
        <v>0</v>
      </c>
      <c r="W116" s="294">
        <f t="shared" si="23"/>
        <v>0</v>
      </c>
      <c r="X116" s="294">
        <f t="shared" si="23"/>
        <v>0</v>
      </c>
      <c r="Y116" s="294">
        <f t="shared" si="23"/>
        <v>0</v>
      </c>
      <c r="Z116" s="294">
        <f t="shared" si="23"/>
        <v>0</v>
      </c>
      <c r="AA116" s="294">
        <f t="shared" si="23"/>
        <v>0</v>
      </c>
      <c r="AB116" s="294">
        <f t="shared" si="21"/>
        <v>0</v>
      </c>
      <c r="AC116" s="294">
        <f t="shared" si="21"/>
        <v>0</v>
      </c>
      <c r="AD116" s="294">
        <f t="shared" si="21"/>
        <v>0</v>
      </c>
      <c r="AE116" s="294">
        <f t="shared" si="21"/>
        <v>0</v>
      </c>
      <c r="AF116" s="294">
        <f t="shared" si="21"/>
        <v>0</v>
      </c>
      <c r="AG116" s="294">
        <f t="shared" si="21"/>
        <v>0</v>
      </c>
      <c r="AH116" s="294">
        <f t="shared" si="21"/>
        <v>0</v>
      </c>
      <c r="AI116" s="294">
        <f t="shared" si="21"/>
        <v>0</v>
      </c>
      <c r="AJ116" s="294">
        <f t="shared" si="21"/>
        <v>0</v>
      </c>
      <c r="AK116" s="294">
        <f t="shared" si="21"/>
        <v>0</v>
      </c>
      <c r="AL116" s="294">
        <f t="shared" si="21"/>
        <v>0</v>
      </c>
      <c r="AM116" s="294">
        <f t="shared" si="21"/>
        <v>0</v>
      </c>
      <c r="AN116" s="294">
        <f t="shared" si="21"/>
        <v>0</v>
      </c>
      <c r="AO116" s="294">
        <f t="shared" si="21"/>
        <v>0</v>
      </c>
      <c r="AP116" s="294">
        <f t="shared" si="21"/>
        <v>0</v>
      </c>
      <c r="AQ116" s="294"/>
      <c r="AR116" s="294"/>
    </row>
    <row r="117" spans="1:44" ht="24" hidden="1" x14ac:dyDescent="0.2">
      <c r="A117" s="231" t="str">
        <f t="shared" si="22"/>
        <v>[denumire activ corporal/necorporal]</v>
      </c>
      <c r="B117" s="293">
        <f t="shared" si="25"/>
        <v>0</v>
      </c>
      <c r="C117" s="293">
        <f t="shared" si="25"/>
        <v>0</v>
      </c>
      <c r="D117" s="293">
        <f t="shared" si="24"/>
        <v>0</v>
      </c>
      <c r="E117" s="293">
        <f t="shared" si="24"/>
        <v>0</v>
      </c>
      <c r="F117" s="293">
        <f t="shared" si="24"/>
        <v>0</v>
      </c>
      <c r="G117" s="293">
        <f t="shared" si="24"/>
        <v>0</v>
      </c>
      <c r="H117" s="293">
        <f t="shared" si="24"/>
        <v>0</v>
      </c>
      <c r="I117" s="293">
        <f t="shared" si="24"/>
        <v>0</v>
      </c>
      <c r="J117" s="293">
        <f t="shared" si="24"/>
        <v>0</v>
      </c>
      <c r="K117" s="293">
        <f t="shared" si="24"/>
        <v>0</v>
      </c>
      <c r="L117" s="293">
        <f t="shared" si="24"/>
        <v>0</v>
      </c>
      <c r="M117" s="293">
        <f t="shared" si="24"/>
        <v>0</v>
      </c>
      <c r="N117" s="293">
        <f t="shared" si="24"/>
        <v>0</v>
      </c>
      <c r="O117" s="293">
        <f t="shared" si="24"/>
        <v>0</v>
      </c>
      <c r="P117" s="293">
        <f t="shared" si="24"/>
        <v>0</v>
      </c>
      <c r="Q117" s="293">
        <f t="shared" si="24"/>
        <v>0</v>
      </c>
      <c r="R117" s="293">
        <f t="shared" si="24"/>
        <v>0</v>
      </c>
      <c r="S117" s="293">
        <f t="shared" si="24"/>
        <v>0</v>
      </c>
      <c r="T117" s="293">
        <f t="shared" si="23"/>
        <v>0</v>
      </c>
      <c r="U117" s="294">
        <f t="shared" si="23"/>
        <v>0</v>
      </c>
      <c r="V117" s="294">
        <f t="shared" si="23"/>
        <v>0</v>
      </c>
      <c r="W117" s="294">
        <f t="shared" si="23"/>
        <v>0</v>
      </c>
      <c r="X117" s="294">
        <f t="shared" si="23"/>
        <v>0</v>
      </c>
      <c r="Y117" s="294">
        <f t="shared" si="23"/>
        <v>0</v>
      </c>
      <c r="Z117" s="294">
        <f t="shared" si="23"/>
        <v>0</v>
      </c>
      <c r="AA117" s="294">
        <f t="shared" si="23"/>
        <v>0</v>
      </c>
      <c r="AB117" s="294">
        <f t="shared" si="21"/>
        <v>0</v>
      </c>
      <c r="AC117" s="294">
        <f t="shared" si="21"/>
        <v>0</v>
      </c>
      <c r="AD117" s="294">
        <f t="shared" si="21"/>
        <v>0</v>
      </c>
      <c r="AE117" s="294">
        <f t="shared" si="21"/>
        <v>0</v>
      </c>
      <c r="AF117" s="294">
        <f t="shared" si="21"/>
        <v>0</v>
      </c>
      <c r="AG117" s="294">
        <f t="shared" si="21"/>
        <v>0</v>
      </c>
      <c r="AH117" s="294">
        <f t="shared" si="21"/>
        <v>0</v>
      </c>
      <c r="AI117" s="294">
        <f t="shared" si="21"/>
        <v>0</v>
      </c>
      <c r="AJ117" s="294">
        <f t="shared" si="21"/>
        <v>0</v>
      </c>
      <c r="AK117" s="294">
        <f t="shared" si="21"/>
        <v>0</v>
      </c>
      <c r="AL117" s="294">
        <f t="shared" si="21"/>
        <v>0</v>
      </c>
      <c r="AM117" s="294">
        <f t="shared" si="21"/>
        <v>0</v>
      </c>
      <c r="AN117" s="294">
        <f t="shared" si="21"/>
        <v>0</v>
      </c>
      <c r="AO117" s="294">
        <f t="shared" si="21"/>
        <v>0</v>
      </c>
      <c r="AP117" s="294">
        <f t="shared" si="21"/>
        <v>0</v>
      </c>
      <c r="AQ117" s="294"/>
      <c r="AR117" s="294"/>
    </row>
    <row r="118" spans="1:44" ht="24" hidden="1" x14ac:dyDescent="0.2">
      <c r="A118" s="231" t="str">
        <f t="shared" si="22"/>
        <v>[denumire activ corporal/necorporal]</v>
      </c>
      <c r="B118" s="293">
        <f t="shared" si="25"/>
        <v>0</v>
      </c>
      <c r="C118" s="293">
        <f t="shared" si="25"/>
        <v>0</v>
      </c>
      <c r="D118" s="293">
        <f t="shared" si="24"/>
        <v>0</v>
      </c>
      <c r="E118" s="293">
        <f t="shared" si="24"/>
        <v>0</v>
      </c>
      <c r="F118" s="293">
        <f t="shared" si="24"/>
        <v>0</v>
      </c>
      <c r="G118" s="293">
        <f t="shared" si="24"/>
        <v>0</v>
      </c>
      <c r="H118" s="293">
        <f t="shared" si="24"/>
        <v>0</v>
      </c>
      <c r="I118" s="293">
        <f t="shared" si="24"/>
        <v>0</v>
      </c>
      <c r="J118" s="293">
        <f t="shared" si="24"/>
        <v>0</v>
      </c>
      <c r="K118" s="293">
        <f t="shared" si="24"/>
        <v>0</v>
      </c>
      <c r="L118" s="293">
        <f t="shared" si="24"/>
        <v>0</v>
      </c>
      <c r="M118" s="293">
        <f t="shared" si="24"/>
        <v>0</v>
      </c>
      <c r="N118" s="293">
        <f t="shared" si="24"/>
        <v>0</v>
      </c>
      <c r="O118" s="293">
        <f t="shared" si="24"/>
        <v>0</v>
      </c>
      <c r="P118" s="293">
        <f t="shared" si="24"/>
        <v>0</v>
      </c>
      <c r="Q118" s="293">
        <f t="shared" si="24"/>
        <v>0</v>
      </c>
      <c r="R118" s="293">
        <f t="shared" si="24"/>
        <v>0</v>
      </c>
      <c r="S118" s="293">
        <f t="shared" si="24"/>
        <v>0</v>
      </c>
      <c r="T118" s="293">
        <f t="shared" si="23"/>
        <v>0</v>
      </c>
      <c r="U118" s="294">
        <f t="shared" si="23"/>
        <v>0</v>
      </c>
      <c r="V118" s="294">
        <f t="shared" si="23"/>
        <v>0</v>
      </c>
      <c r="W118" s="294">
        <f t="shared" si="23"/>
        <v>0</v>
      </c>
      <c r="X118" s="294">
        <f t="shared" si="23"/>
        <v>0</v>
      </c>
      <c r="Y118" s="294">
        <f t="shared" si="23"/>
        <v>0</v>
      </c>
      <c r="Z118" s="294">
        <f t="shared" si="23"/>
        <v>0</v>
      </c>
      <c r="AA118" s="294">
        <f t="shared" si="23"/>
        <v>0</v>
      </c>
      <c r="AB118" s="294">
        <f t="shared" si="21"/>
        <v>0</v>
      </c>
      <c r="AC118" s="294">
        <f t="shared" si="21"/>
        <v>0</v>
      </c>
      <c r="AD118" s="294">
        <f t="shared" si="21"/>
        <v>0</v>
      </c>
      <c r="AE118" s="294">
        <f t="shared" si="21"/>
        <v>0</v>
      </c>
      <c r="AF118" s="294">
        <f t="shared" si="21"/>
        <v>0</v>
      </c>
      <c r="AG118" s="294">
        <f t="shared" si="21"/>
        <v>0</v>
      </c>
      <c r="AH118" s="294">
        <f t="shared" si="21"/>
        <v>0</v>
      </c>
      <c r="AI118" s="294">
        <f t="shared" si="21"/>
        <v>0</v>
      </c>
      <c r="AJ118" s="294">
        <f t="shared" si="21"/>
        <v>0</v>
      </c>
      <c r="AK118" s="294">
        <f t="shared" si="21"/>
        <v>0</v>
      </c>
      <c r="AL118" s="294">
        <f t="shared" si="21"/>
        <v>0</v>
      </c>
      <c r="AM118" s="294">
        <f t="shared" si="21"/>
        <v>0</v>
      </c>
      <c r="AN118" s="294">
        <f t="shared" si="21"/>
        <v>0</v>
      </c>
      <c r="AO118" s="294">
        <f t="shared" si="21"/>
        <v>0</v>
      </c>
      <c r="AP118" s="294">
        <f t="shared" si="21"/>
        <v>0</v>
      </c>
      <c r="AQ118" s="294"/>
      <c r="AR118" s="294"/>
    </row>
    <row r="119" spans="1:44" ht="24" hidden="1" x14ac:dyDescent="0.2">
      <c r="A119" s="231" t="str">
        <f t="shared" si="22"/>
        <v>[denumire activ corporal/necorporal]</v>
      </c>
      <c r="B119" s="293">
        <f t="shared" si="25"/>
        <v>0</v>
      </c>
      <c r="C119" s="293">
        <f t="shared" si="25"/>
        <v>0</v>
      </c>
      <c r="D119" s="293">
        <f t="shared" si="24"/>
        <v>0</v>
      </c>
      <c r="E119" s="293">
        <f t="shared" si="24"/>
        <v>0</v>
      </c>
      <c r="F119" s="293">
        <f t="shared" si="24"/>
        <v>0</v>
      </c>
      <c r="G119" s="293">
        <f t="shared" si="24"/>
        <v>0</v>
      </c>
      <c r="H119" s="293">
        <f t="shared" si="24"/>
        <v>0</v>
      </c>
      <c r="I119" s="293">
        <f t="shared" si="24"/>
        <v>0</v>
      </c>
      <c r="J119" s="293">
        <f t="shared" si="24"/>
        <v>0</v>
      </c>
      <c r="K119" s="293">
        <f t="shared" si="24"/>
        <v>0</v>
      </c>
      <c r="L119" s="293">
        <f t="shared" si="24"/>
        <v>0</v>
      </c>
      <c r="M119" s="293">
        <f t="shared" si="24"/>
        <v>0</v>
      </c>
      <c r="N119" s="293">
        <f t="shared" si="24"/>
        <v>0</v>
      </c>
      <c r="O119" s="293">
        <f t="shared" si="24"/>
        <v>0</v>
      </c>
      <c r="P119" s="293">
        <f t="shared" si="24"/>
        <v>0</v>
      </c>
      <c r="Q119" s="293">
        <f t="shared" si="24"/>
        <v>0</v>
      </c>
      <c r="R119" s="293">
        <f t="shared" si="24"/>
        <v>0</v>
      </c>
      <c r="S119" s="293">
        <f t="shared" si="24"/>
        <v>0</v>
      </c>
      <c r="T119" s="293">
        <f t="shared" si="23"/>
        <v>0</v>
      </c>
      <c r="U119" s="294">
        <f t="shared" si="23"/>
        <v>0</v>
      </c>
      <c r="V119" s="294">
        <f t="shared" si="23"/>
        <v>0</v>
      </c>
      <c r="W119" s="294">
        <f t="shared" si="23"/>
        <v>0</v>
      </c>
      <c r="X119" s="294">
        <f t="shared" si="23"/>
        <v>0</v>
      </c>
      <c r="Y119" s="294">
        <f t="shared" si="23"/>
        <v>0</v>
      </c>
      <c r="Z119" s="294">
        <f t="shared" si="23"/>
        <v>0</v>
      </c>
      <c r="AA119" s="294">
        <f t="shared" si="23"/>
        <v>0</v>
      </c>
      <c r="AB119" s="294">
        <f t="shared" si="21"/>
        <v>0</v>
      </c>
      <c r="AC119" s="294">
        <f t="shared" si="21"/>
        <v>0</v>
      </c>
      <c r="AD119" s="294">
        <f t="shared" si="21"/>
        <v>0</v>
      </c>
      <c r="AE119" s="294">
        <f t="shared" si="21"/>
        <v>0</v>
      </c>
      <c r="AF119" s="294">
        <f t="shared" si="21"/>
        <v>0</v>
      </c>
      <c r="AG119" s="294">
        <f t="shared" si="21"/>
        <v>0</v>
      </c>
      <c r="AH119" s="294">
        <f t="shared" si="21"/>
        <v>0</v>
      </c>
      <c r="AI119" s="294">
        <f t="shared" si="21"/>
        <v>0</v>
      </c>
      <c r="AJ119" s="294">
        <f t="shared" si="21"/>
        <v>0</v>
      </c>
      <c r="AK119" s="294">
        <f t="shared" si="21"/>
        <v>0</v>
      </c>
      <c r="AL119" s="294">
        <f t="shared" si="21"/>
        <v>0</v>
      </c>
      <c r="AM119" s="294">
        <f t="shared" si="21"/>
        <v>0</v>
      </c>
      <c r="AN119" s="294">
        <f t="shared" si="21"/>
        <v>0</v>
      </c>
      <c r="AO119" s="294">
        <f t="shared" si="21"/>
        <v>0</v>
      </c>
      <c r="AP119" s="294">
        <f t="shared" si="21"/>
        <v>0</v>
      </c>
      <c r="AQ119" s="294"/>
      <c r="AR119" s="294"/>
    </row>
    <row r="120" spans="1:44" ht="24" hidden="1" x14ac:dyDescent="0.2">
      <c r="A120" s="231" t="str">
        <f t="shared" si="22"/>
        <v>[denumire activ corporal/necorporal]</v>
      </c>
      <c r="B120" s="293">
        <f t="shared" si="25"/>
        <v>0</v>
      </c>
      <c r="C120" s="293">
        <f t="shared" si="25"/>
        <v>0</v>
      </c>
      <c r="D120" s="293">
        <f t="shared" si="24"/>
        <v>0</v>
      </c>
      <c r="E120" s="293">
        <f t="shared" si="24"/>
        <v>0</v>
      </c>
      <c r="F120" s="293">
        <f t="shared" si="24"/>
        <v>0</v>
      </c>
      <c r="G120" s="293">
        <f t="shared" si="24"/>
        <v>0</v>
      </c>
      <c r="H120" s="293">
        <f t="shared" si="24"/>
        <v>0</v>
      </c>
      <c r="I120" s="293">
        <f t="shared" si="24"/>
        <v>0</v>
      </c>
      <c r="J120" s="293">
        <f t="shared" si="24"/>
        <v>0</v>
      </c>
      <c r="K120" s="293">
        <f t="shared" si="24"/>
        <v>0</v>
      </c>
      <c r="L120" s="293">
        <f t="shared" si="24"/>
        <v>0</v>
      </c>
      <c r="M120" s="293">
        <f t="shared" si="24"/>
        <v>0</v>
      </c>
      <c r="N120" s="293">
        <f t="shared" si="24"/>
        <v>0</v>
      </c>
      <c r="O120" s="293">
        <f t="shared" si="24"/>
        <v>0</v>
      </c>
      <c r="P120" s="293">
        <f t="shared" si="24"/>
        <v>0</v>
      </c>
      <c r="Q120" s="293">
        <f t="shared" si="24"/>
        <v>0</v>
      </c>
      <c r="R120" s="293">
        <f t="shared" si="24"/>
        <v>0</v>
      </c>
      <c r="S120" s="293">
        <f t="shared" si="24"/>
        <v>0</v>
      </c>
      <c r="T120" s="293">
        <f t="shared" si="23"/>
        <v>0</v>
      </c>
      <c r="U120" s="294">
        <f t="shared" si="23"/>
        <v>0</v>
      </c>
      <c r="V120" s="294">
        <f t="shared" si="23"/>
        <v>0</v>
      </c>
      <c r="W120" s="294">
        <f t="shared" si="23"/>
        <v>0</v>
      </c>
      <c r="X120" s="294">
        <f t="shared" si="23"/>
        <v>0</v>
      </c>
      <c r="Y120" s="294">
        <f t="shared" si="23"/>
        <v>0</v>
      </c>
      <c r="Z120" s="294">
        <f t="shared" si="23"/>
        <v>0</v>
      </c>
      <c r="AA120" s="294">
        <f t="shared" si="23"/>
        <v>0</v>
      </c>
      <c r="AB120" s="294">
        <f t="shared" si="21"/>
        <v>0</v>
      </c>
      <c r="AC120" s="294">
        <f t="shared" si="21"/>
        <v>0</v>
      </c>
      <c r="AD120" s="294">
        <f t="shared" si="21"/>
        <v>0</v>
      </c>
      <c r="AE120" s="294">
        <f t="shared" si="21"/>
        <v>0</v>
      </c>
      <c r="AF120" s="294">
        <f t="shared" si="21"/>
        <v>0</v>
      </c>
      <c r="AG120" s="294">
        <f t="shared" si="21"/>
        <v>0</v>
      </c>
      <c r="AH120" s="294">
        <f t="shared" si="21"/>
        <v>0</v>
      </c>
      <c r="AI120" s="294">
        <f t="shared" si="21"/>
        <v>0</v>
      </c>
      <c r="AJ120" s="294">
        <f t="shared" si="21"/>
        <v>0</v>
      </c>
      <c r="AK120" s="294">
        <f t="shared" si="21"/>
        <v>0</v>
      </c>
      <c r="AL120" s="294">
        <f t="shared" si="21"/>
        <v>0</v>
      </c>
      <c r="AM120" s="294">
        <f t="shared" si="21"/>
        <v>0</v>
      </c>
      <c r="AN120" s="294">
        <f t="shared" si="21"/>
        <v>0</v>
      </c>
      <c r="AO120" s="294">
        <f t="shared" si="21"/>
        <v>0</v>
      </c>
      <c r="AP120" s="294">
        <f t="shared" si="21"/>
        <v>0</v>
      </c>
      <c r="AQ120" s="294"/>
      <c r="AR120" s="294"/>
    </row>
    <row r="121" spans="1:44" ht="24" hidden="1" x14ac:dyDescent="0.2">
      <c r="A121" s="231" t="str">
        <f t="shared" si="22"/>
        <v>[denumire activ corporal/necorporal]</v>
      </c>
      <c r="B121" s="293">
        <f t="shared" si="25"/>
        <v>0</v>
      </c>
      <c r="C121" s="293">
        <f t="shared" si="25"/>
        <v>0</v>
      </c>
      <c r="D121" s="293">
        <f t="shared" si="24"/>
        <v>0</v>
      </c>
      <c r="E121" s="293">
        <f t="shared" si="24"/>
        <v>0</v>
      </c>
      <c r="F121" s="293">
        <f t="shared" si="24"/>
        <v>0</v>
      </c>
      <c r="G121" s="293">
        <f t="shared" si="24"/>
        <v>0</v>
      </c>
      <c r="H121" s="293">
        <f t="shared" si="24"/>
        <v>0</v>
      </c>
      <c r="I121" s="293">
        <f t="shared" si="24"/>
        <v>0</v>
      </c>
      <c r="J121" s="293">
        <f t="shared" si="24"/>
        <v>0</v>
      </c>
      <c r="K121" s="293">
        <f t="shared" si="24"/>
        <v>0</v>
      </c>
      <c r="L121" s="293">
        <f t="shared" si="24"/>
        <v>0</v>
      </c>
      <c r="M121" s="293">
        <f t="shared" si="24"/>
        <v>0</v>
      </c>
      <c r="N121" s="293">
        <f t="shared" si="24"/>
        <v>0</v>
      </c>
      <c r="O121" s="293">
        <f t="shared" si="24"/>
        <v>0</v>
      </c>
      <c r="P121" s="293">
        <f t="shared" si="24"/>
        <v>0</v>
      </c>
      <c r="Q121" s="293">
        <f t="shared" si="24"/>
        <v>0</v>
      </c>
      <c r="R121" s="293">
        <f t="shared" si="24"/>
        <v>0</v>
      </c>
      <c r="S121" s="293">
        <f t="shared" si="24"/>
        <v>0</v>
      </c>
      <c r="T121" s="293">
        <f t="shared" si="23"/>
        <v>0</v>
      </c>
      <c r="U121" s="294">
        <f t="shared" si="23"/>
        <v>0</v>
      </c>
      <c r="V121" s="294">
        <f t="shared" si="23"/>
        <v>0</v>
      </c>
      <c r="W121" s="294">
        <f t="shared" si="23"/>
        <v>0</v>
      </c>
      <c r="X121" s="294">
        <f t="shared" si="23"/>
        <v>0</v>
      </c>
      <c r="Y121" s="294">
        <f t="shared" si="23"/>
        <v>0</v>
      </c>
      <c r="Z121" s="294">
        <f t="shared" si="23"/>
        <v>0</v>
      </c>
      <c r="AA121" s="294">
        <f t="shared" si="23"/>
        <v>0</v>
      </c>
      <c r="AB121" s="294">
        <f t="shared" si="23"/>
        <v>0</v>
      </c>
      <c r="AC121" s="294">
        <f t="shared" si="23"/>
        <v>0</v>
      </c>
      <c r="AD121" s="294">
        <f t="shared" si="23"/>
        <v>0</v>
      </c>
      <c r="AE121" s="294">
        <f t="shared" si="23"/>
        <v>0</v>
      </c>
      <c r="AF121" s="294">
        <f t="shared" si="23"/>
        <v>0</v>
      </c>
      <c r="AG121" s="294">
        <f t="shared" si="23"/>
        <v>0</v>
      </c>
      <c r="AH121" s="294">
        <f t="shared" si="23"/>
        <v>0</v>
      </c>
      <c r="AI121" s="294">
        <f t="shared" si="23"/>
        <v>0</v>
      </c>
      <c r="AJ121" s="294">
        <f t="shared" ref="AJ121:AP124" si="26">IF(AND(AK$9&gt;0,AK$9&lt;=$E$62),N(MOD(AK$9,$D89+1)=0)*$C89,0)</f>
        <v>0</v>
      </c>
      <c r="AK121" s="294">
        <f t="shared" si="26"/>
        <v>0</v>
      </c>
      <c r="AL121" s="294">
        <f t="shared" si="26"/>
        <v>0</v>
      </c>
      <c r="AM121" s="294">
        <f t="shared" si="26"/>
        <v>0</v>
      </c>
      <c r="AN121" s="294">
        <f t="shared" si="26"/>
        <v>0</v>
      </c>
      <c r="AO121" s="294">
        <f t="shared" si="26"/>
        <v>0</v>
      </c>
      <c r="AP121" s="294">
        <f t="shared" si="26"/>
        <v>0</v>
      </c>
      <c r="AQ121" s="294"/>
      <c r="AR121" s="294"/>
    </row>
    <row r="122" spans="1:44" ht="24" hidden="1" x14ac:dyDescent="0.2">
      <c r="A122" s="231" t="str">
        <f t="shared" si="22"/>
        <v>[denumire activ corporal/necorporal]</v>
      </c>
      <c r="B122" s="293">
        <f t="shared" si="25"/>
        <v>0</v>
      </c>
      <c r="C122" s="293">
        <f t="shared" si="25"/>
        <v>0</v>
      </c>
      <c r="D122" s="293">
        <f t="shared" si="24"/>
        <v>0</v>
      </c>
      <c r="E122" s="293">
        <f t="shared" si="24"/>
        <v>0</v>
      </c>
      <c r="F122" s="293">
        <f t="shared" si="24"/>
        <v>0</v>
      </c>
      <c r="G122" s="293">
        <f t="shared" si="24"/>
        <v>0</v>
      </c>
      <c r="H122" s="293">
        <f t="shared" si="24"/>
        <v>0</v>
      </c>
      <c r="I122" s="293">
        <f t="shared" si="24"/>
        <v>0</v>
      </c>
      <c r="J122" s="293">
        <f t="shared" si="24"/>
        <v>0</v>
      </c>
      <c r="K122" s="293">
        <f t="shared" si="24"/>
        <v>0</v>
      </c>
      <c r="L122" s="293">
        <f t="shared" si="24"/>
        <v>0</v>
      </c>
      <c r="M122" s="293">
        <f t="shared" si="24"/>
        <v>0</v>
      </c>
      <c r="N122" s="293">
        <f t="shared" si="24"/>
        <v>0</v>
      </c>
      <c r="O122" s="293">
        <f t="shared" ref="O122:T124" si="27">IF(AND(P$9&gt;0,P$9&lt;=$E$62),N(MOD(P$9,$D90+1)=0)*$C90,0)</f>
        <v>0</v>
      </c>
      <c r="P122" s="293">
        <f t="shared" si="27"/>
        <v>0</v>
      </c>
      <c r="Q122" s="293">
        <f t="shared" si="27"/>
        <v>0</v>
      </c>
      <c r="R122" s="293">
        <f t="shared" si="27"/>
        <v>0</v>
      </c>
      <c r="S122" s="293">
        <f t="shared" si="27"/>
        <v>0</v>
      </c>
      <c r="T122" s="293">
        <f t="shared" si="27"/>
        <v>0</v>
      </c>
      <c r="U122" s="294">
        <f>IF(AND(V$9&gt;0,V$9&lt;=$E$62),N(MOD(V$9,$D90+1)=0)*$C90,0)</f>
        <v>0</v>
      </c>
      <c r="V122" s="294">
        <f t="shared" ref="V122:AA124" si="28">IF(AND(W$9&gt;0,W$9&lt;=$E$62),N(MOD(W$9,$D90+1)=0)*$C90,0)</f>
        <v>0</v>
      </c>
      <c r="W122" s="294">
        <f t="shared" si="28"/>
        <v>0</v>
      </c>
      <c r="X122" s="294">
        <f t="shared" si="28"/>
        <v>0</v>
      </c>
      <c r="Y122" s="294">
        <f t="shared" si="28"/>
        <v>0</v>
      </c>
      <c r="Z122" s="294">
        <f t="shared" si="28"/>
        <v>0</v>
      </c>
      <c r="AA122" s="294">
        <f t="shared" si="28"/>
        <v>0</v>
      </c>
      <c r="AB122" s="294">
        <f>IF(AND(AC$9&gt;0,AC$9&lt;=$E$62),N(MOD(AC$9,$D90+1)=0)*$C90,0)</f>
        <v>0</v>
      </c>
      <c r="AC122" s="294">
        <f t="shared" ref="AC122:AH124" si="29">IF(AND(AD$9&gt;0,AD$9&lt;=$E$62),N(MOD(AD$9,$D90+1)=0)*$C90,0)</f>
        <v>0</v>
      </c>
      <c r="AD122" s="294">
        <f t="shared" si="29"/>
        <v>0</v>
      </c>
      <c r="AE122" s="294">
        <f t="shared" si="29"/>
        <v>0</v>
      </c>
      <c r="AF122" s="294">
        <f t="shared" si="29"/>
        <v>0</v>
      </c>
      <c r="AG122" s="294">
        <f t="shared" si="29"/>
        <v>0</v>
      </c>
      <c r="AH122" s="294">
        <f t="shared" si="29"/>
        <v>0</v>
      </c>
      <c r="AI122" s="294">
        <f>IF(AND(AJ$9&gt;0,AJ$9&lt;=$E$62),N(MOD(AJ$9,$D90+1)=0)*$C90,0)</f>
        <v>0</v>
      </c>
      <c r="AJ122" s="294">
        <f t="shared" si="26"/>
        <v>0</v>
      </c>
      <c r="AK122" s="294">
        <f t="shared" si="26"/>
        <v>0</v>
      </c>
      <c r="AL122" s="294">
        <f t="shared" si="26"/>
        <v>0</v>
      </c>
      <c r="AM122" s="294">
        <f t="shared" si="26"/>
        <v>0</v>
      </c>
      <c r="AN122" s="294">
        <f t="shared" si="26"/>
        <v>0</v>
      </c>
      <c r="AO122" s="294">
        <f t="shared" si="26"/>
        <v>0</v>
      </c>
      <c r="AP122" s="294">
        <f>IF(AND(AQ$9&gt;0,AQ$9&lt;=$E$62),N(MOD(AQ$9,$D90+1)=0)*$C90,0)</f>
        <v>0</v>
      </c>
      <c r="AQ122" s="294"/>
      <c r="AR122" s="294"/>
    </row>
    <row r="123" spans="1:44" ht="24" hidden="1" x14ac:dyDescent="0.2">
      <c r="A123" s="231" t="str">
        <f t="shared" si="22"/>
        <v>[denumire activ corporal/necorporal]</v>
      </c>
      <c r="B123" s="293">
        <f t="shared" si="25"/>
        <v>0</v>
      </c>
      <c r="C123" s="293">
        <f t="shared" si="25"/>
        <v>0</v>
      </c>
      <c r="D123" s="293">
        <f t="shared" si="25"/>
        <v>0</v>
      </c>
      <c r="E123" s="293">
        <f t="shared" si="25"/>
        <v>0</v>
      </c>
      <c r="F123" s="293">
        <f t="shared" si="25"/>
        <v>0</v>
      </c>
      <c r="G123" s="293">
        <f t="shared" si="25"/>
        <v>0</v>
      </c>
      <c r="H123" s="293">
        <f t="shared" si="25"/>
        <v>0</v>
      </c>
      <c r="I123" s="293">
        <f t="shared" si="25"/>
        <v>0</v>
      </c>
      <c r="J123" s="293">
        <f t="shared" si="25"/>
        <v>0</v>
      </c>
      <c r="K123" s="293">
        <f t="shared" si="25"/>
        <v>0</v>
      </c>
      <c r="L123" s="293">
        <f t="shared" si="25"/>
        <v>0</v>
      </c>
      <c r="M123" s="293">
        <f t="shared" si="25"/>
        <v>0</v>
      </c>
      <c r="N123" s="293">
        <f t="shared" si="25"/>
        <v>0</v>
      </c>
      <c r="O123" s="293">
        <f t="shared" si="27"/>
        <v>0</v>
      </c>
      <c r="P123" s="293">
        <f t="shared" si="27"/>
        <v>0</v>
      </c>
      <c r="Q123" s="293">
        <f t="shared" si="27"/>
        <v>0</v>
      </c>
      <c r="R123" s="293">
        <f t="shared" si="27"/>
        <v>0</v>
      </c>
      <c r="S123" s="293">
        <f t="shared" si="27"/>
        <v>0</v>
      </c>
      <c r="T123" s="293">
        <f t="shared" si="27"/>
        <v>0</v>
      </c>
      <c r="U123" s="294">
        <f>IF(AND(V$9&gt;0,V$9&lt;=$E$62),N(MOD(V$9,$D91+1)=0)*$C91,0)</f>
        <v>0</v>
      </c>
      <c r="V123" s="294">
        <f t="shared" si="28"/>
        <v>0</v>
      </c>
      <c r="W123" s="294">
        <f t="shared" si="28"/>
        <v>0</v>
      </c>
      <c r="X123" s="294">
        <f t="shared" si="28"/>
        <v>0</v>
      </c>
      <c r="Y123" s="294">
        <f t="shared" si="28"/>
        <v>0</v>
      </c>
      <c r="Z123" s="294">
        <f t="shared" si="28"/>
        <v>0</v>
      </c>
      <c r="AA123" s="294">
        <f t="shared" si="28"/>
        <v>0</v>
      </c>
      <c r="AB123" s="294">
        <f>IF(AND(AC$9&gt;0,AC$9&lt;=$E$62),N(MOD(AC$9,$D91+1)=0)*$C91,0)</f>
        <v>0</v>
      </c>
      <c r="AC123" s="294">
        <f t="shared" si="29"/>
        <v>0</v>
      </c>
      <c r="AD123" s="294">
        <f t="shared" si="29"/>
        <v>0</v>
      </c>
      <c r="AE123" s="294">
        <f t="shared" si="29"/>
        <v>0</v>
      </c>
      <c r="AF123" s="294">
        <f t="shared" si="29"/>
        <v>0</v>
      </c>
      <c r="AG123" s="294">
        <f t="shared" si="29"/>
        <v>0</v>
      </c>
      <c r="AH123" s="294">
        <f t="shared" si="29"/>
        <v>0</v>
      </c>
      <c r="AI123" s="294">
        <f>IF(AND(AJ$9&gt;0,AJ$9&lt;=$E$62),N(MOD(AJ$9,$D91+1)=0)*$C91,0)</f>
        <v>0</v>
      </c>
      <c r="AJ123" s="294">
        <f t="shared" si="26"/>
        <v>0</v>
      </c>
      <c r="AK123" s="294">
        <f t="shared" si="26"/>
        <v>0</v>
      </c>
      <c r="AL123" s="294">
        <f t="shared" si="26"/>
        <v>0</v>
      </c>
      <c r="AM123" s="294">
        <f t="shared" si="26"/>
        <v>0</v>
      </c>
      <c r="AN123" s="294">
        <f t="shared" si="26"/>
        <v>0</v>
      </c>
      <c r="AO123" s="294">
        <f t="shared" si="26"/>
        <v>0</v>
      </c>
      <c r="AP123" s="294">
        <f>IF(AND(AQ$9&gt;0,AQ$9&lt;=$E$62),N(MOD(AQ$9,$D91+1)=0)*$C91,0)</f>
        <v>0</v>
      </c>
      <c r="AQ123" s="294"/>
      <c r="AR123" s="294"/>
    </row>
    <row r="124" spans="1:44" ht="24" hidden="1" x14ac:dyDescent="0.2">
      <c r="A124" s="231" t="str">
        <f t="shared" si="22"/>
        <v>[denumire activ corporal/necorporal]</v>
      </c>
      <c r="B124" s="293">
        <f t="shared" si="25"/>
        <v>0</v>
      </c>
      <c r="C124" s="293">
        <f t="shared" si="25"/>
        <v>0</v>
      </c>
      <c r="D124" s="293">
        <f t="shared" si="25"/>
        <v>0</v>
      </c>
      <c r="E124" s="293">
        <f t="shared" si="25"/>
        <v>0</v>
      </c>
      <c r="F124" s="293">
        <f t="shared" si="25"/>
        <v>0</v>
      </c>
      <c r="G124" s="293">
        <f t="shared" si="25"/>
        <v>0</v>
      </c>
      <c r="H124" s="293">
        <f t="shared" si="25"/>
        <v>0</v>
      </c>
      <c r="I124" s="293">
        <f t="shared" si="25"/>
        <v>0</v>
      </c>
      <c r="J124" s="293">
        <f t="shared" si="25"/>
        <v>0</v>
      </c>
      <c r="K124" s="293">
        <f t="shared" si="25"/>
        <v>0</v>
      </c>
      <c r="L124" s="293">
        <f t="shared" si="25"/>
        <v>0</v>
      </c>
      <c r="M124" s="293">
        <f t="shared" si="25"/>
        <v>0</v>
      </c>
      <c r="N124" s="293">
        <f t="shared" si="25"/>
        <v>0</v>
      </c>
      <c r="O124" s="293">
        <f t="shared" si="27"/>
        <v>0</v>
      </c>
      <c r="P124" s="293">
        <f t="shared" si="27"/>
        <v>0</v>
      </c>
      <c r="Q124" s="293">
        <f t="shared" si="27"/>
        <v>0</v>
      </c>
      <c r="R124" s="293">
        <f t="shared" si="27"/>
        <v>0</v>
      </c>
      <c r="S124" s="293">
        <f t="shared" si="27"/>
        <v>0</v>
      </c>
      <c r="T124" s="293">
        <f t="shared" si="27"/>
        <v>0</v>
      </c>
      <c r="U124" s="294">
        <f>IF(AND(V$9&gt;0,V$9&lt;=$E$62),N(MOD(V$9,$D92+1)=0)*$C92,0)</f>
        <v>0</v>
      </c>
      <c r="V124" s="294">
        <f t="shared" si="28"/>
        <v>0</v>
      </c>
      <c r="W124" s="294">
        <f t="shared" si="28"/>
        <v>0</v>
      </c>
      <c r="X124" s="294">
        <f t="shared" si="28"/>
        <v>0</v>
      </c>
      <c r="Y124" s="294">
        <f t="shared" si="28"/>
        <v>0</v>
      </c>
      <c r="Z124" s="294">
        <f t="shared" si="28"/>
        <v>0</v>
      </c>
      <c r="AA124" s="294">
        <f t="shared" si="28"/>
        <v>0</v>
      </c>
      <c r="AB124" s="294">
        <f>IF(AND(AC$9&gt;0,AC$9&lt;=$E$62),N(MOD(AC$9,$D92+1)=0)*$C92,0)</f>
        <v>0</v>
      </c>
      <c r="AC124" s="294">
        <f t="shared" si="29"/>
        <v>0</v>
      </c>
      <c r="AD124" s="294">
        <f t="shared" si="29"/>
        <v>0</v>
      </c>
      <c r="AE124" s="294">
        <f t="shared" si="29"/>
        <v>0</v>
      </c>
      <c r="AF124" s="294">
        <f t="shared" si="29"/>
        <v>0</v>
      </c>
      <c r="AG124" s="294">
        <f t="shared" si="29"/>
        <v>0</v>
      </c>
      <c r="AH124" s="294">
        <f t="shared" si="29"/>
        <v>0</v>
      </c>
      <c r="AI124" s="294">
        <f>IF(AND(AJ$9&gt;0,AJ$9&lt;=$E$62),N(MOD(AJ$9,$D92+1)=0)*$C92,0)</f>
        <v>0</v>
      </c>
      <c r="AJ124" s="294">
        <f t="shared" si="26"/>
        <v>0</v>
      </c>
      <c r="AK124" s="294">
        <f t="shared" si="26"/>
        <v>0</v>
      </c>
      <c r="AL124" s="294">
        <f t="shared" si="26"/>
        <v>0</v>
      </c>
      <c r="AM124" s="294">
        <f t="shared" si="26"/>
        <v>0</v>
      </c>
      <c r="AN124" s="294">
        <f t="shared" si="26"/>
        <v>0</v>
      </c>
      <c r="AO124" s="294">
        <f t="shared" si="26"/>
        <v>0</v>
      </c>
      <c r="AP124" s="294">
        <f>IF(AND(AQ$9&gt;0,AQ$9&lt;=$E$62),N(MOD(AQ$9,$D92+1)=0)*$C92,0)</f>
        <v>0</v>
      </c>
      <c r="AQ124" s="294"/>
      <c r="AR124" s="294"/>
    </row>
    <row r="125" spans="1:44" ht="24" hidden="1" x14ac:dyDescent="0.2">
      <c r="A125" s="231" t="str">
        <f t="shared" si="22"/>
        <v>[denumire activ corporal/necorporal]</v>
      </c>
      <c r="B125" s="232">
        <f t="shared" si="25"/>
        <v>0</v>
      </c>
      <c r="C125" s="232">
        <f t="shared" ref="C125:AP131" si="30">IF(AND(C$9&gt;0,C$9&lt;=$E$62),N(MOD(C$9,$H93+1)=0)*$F93,0)</f>
        <v>0</v>
      </c>
      <c r="D125" s="232">
        <f t="shared" si="30"/>
        <v>0</v>
      </c>
      <c r="E125" s="232">
        <f t="shared" si="30"/>
        <v>0</v>
      </c>
      <c r="F125" s="232">
        <f t="shared" si="30"/>
        <v>0</v>
      </c>
      <c r="G125" s="232">
        <f t="shared" si="30"/>
        <v>0</v>
      </c>
      <c r="H125" s="232">
        <f t="shared" si="30"/>
        <v>0</v>
      </c>
      <c r="I125" s="232">
        <f t="shared" si="30"/>
        <v>0</v>
      </c>
      <c r="J125" s="232">
        <f t="shared" si="30"/>
        <v>0</v>
      </c>
      <c r="K125" s="232">
        <f t="shared" si="30"/>
        <v>0</v>
      </c>
      <c r="L125" s="232">
        <f t="shared" si="30"/>
        <v>0</v>
      </c>
      <c r="M125" s="232">
        <f t="shared" si="30"/>
        <v>0</v>
      </c>
      <c r="N125" s="232">
        <f t="shared" si="30"/>
        <v>0</v>
      </c>
      <c r="O125" s="232">
        <f t="shared" si="30"/>
        <v>0</v>
      </c>
      <c r="P125" s="232">
        <f t="shared" si="30"/>
        <v>0</v>
      </c>
      <c r="Q125" s="232">
        <f t="shared" si="30"/>
        <v>0</v>
      </c>
      <c r="R125" s="232">
        <f t="shared" si="30"/>
        <v>0</v>
      </c>
      <c r="S125" s="232">
        <f t="shared" si="30"/>
        <v>0</v>
      </c>
      <c r="T125" s="232">
        <f t="shared" si="30"/>
        <v>0</v>
      </c>
      <c r="U125" s="232">
        <f t="shared" si="30"/>
        <v>0</v>
      </c>
      <c r="V125" s="232">
        <f t="shared" si="30"/>
        <v>0</v>
      </c>
      <c r="W125" s="232">
        <f t="shared" si="30"/>
        <v>0</v>
      </c>
      <c r="X125" s="232">
        <f t="shared" si="30"/>
        <v>0</v>
      </c>
      <c r="Y125" s="232">
        <f t="shared" si="30"/>
        <v>0</v>
      </c>
      <c r="Z125" s="232">
        <f t="shared" si="30"/>
        <v>0</v>
      </c>
      <c r="AA125" s="232">
        <f t="shared" si="30"/>
        <v>0</v>
      </c>
      <c r="AB125" s="232">
        <f t="shared" si="30"/>
        <v>0</v>
      </c>
      <c r="AC125" s="232">
        <f t="shared" si="30"/>
        <v>0</v>
      </c>
      <c r="AD125" s="232">
        <f t="shared" si="30"/>
        <v>0</v>
      </c>
      <c r="AE125" s="232">
        <f t="shared" si="30"/>
        <v>0</v>
      </c>
      <c r="AF125" s="232">
        <f t="shared" si="30"/>
        <v>0</v>
      </c>
      <c r="AG125" s="232">
        <f t="shared" si="30"/>
        <v>0</v>
      </c>
      <c r="AH125" s="232">
        <f t="shared" si="30"/>
        <v>0</v>
      </c>
      <c r="AI125" s="232">
        <f t="shared" si="30"/>
        <v>0</v>
      </c>
      <c r="AJ125" s="232">
        <f t="shared" si="30"/>
        <v>0</v>
      </c>
      <c r="AK125" s="232">
        <f t="shared" si="30"/>
        <v>0</v>
      </c>
      <c r="AL125" s="232">
        <f t="shared" si="30"/>
        <v>0</v>
      </c>
      <c r="AM125" s="232">
        <f t="shared" si="30"/>
        <v>0</v>
      </c>
      <c r="AN125" s="232">
        <f t="shared" si="30"/>
        <v>0</v>
      </c>
      <c r="AO125" s="232">
        <f t="shared" si="30"/>
        <v>0</v>
      </c>
      <c r="AP125" s="232">
        <f t="shared" si="30"/>
        <v>0</v>
      </c>
      <c r="AQ125" s="232"/>
      <c r="AR125" s="232"/>
    </row>
    <row r="126" spans="1:44" ht="24" hidden="1" x14ac:dyDescent="0.2">
      <c r="A126" s="231" t="str">
        <f t="shared" si="22"/>
        <v>[denumire activ corporal/necorporal]</v>
      </c>
      <c r="B126" s="232">
        <f t="shared" si="25"/>
        <v>0</v>
      </c>
      <c r="C126" s="232">
        <f t="shared" si="30"/>
        <v>0</v>
      </c>
      <c r="D126" s="232">
        <f t="shared" si="30"/>
        <v>0</v>
      </c>
      <c r="E126" s="232">
        <f t="shared" si="30"/>
        <v>0</v>
      </c>
      <c r="F126" s="232">
        <f t="shared" si="30"/>
        <v>0</v>
      </c>
      <c r="G126" s="232">
        <f t="shared" si="30"/>
        <v>0</v>
      </c>
      <c r="H126" s="232">
        <f t="shared" si="30"/>
        <v>0</v>
      </c>
      <c r="I126" s="232">
        <f t="shared" si="30"/>
        <v>0</v>
      </c>
      <c r="J126" s="232">
        <f t="shared" si="30"/>
        <v>0</v>
      </c>
      <c r="K126" s="232">
        <f t="shared" si="30"/>
        <v>0</v>
      </c>
      <c r="L126" s="232">
        <f t="shared" si="30"/>
        <v>0</v>
      </c>
      <c r="M126" s="232">
        <f t="shared" si="30"/>
        <v>0</v>
      </c>
      <c r="N126" s="232">
        <f t="shared" si="30"/>
        <v>0</v>
      </c>
      <c r="O126" s="232">
        <f t="shared" si="30"/>
        <v>0</v>
      </c>
      <c r="P126" s="232">
        <f t="shared" si="30"/>
        <v>0</v>
      </c>
      <c r="Q126" s="232">
        <f t="shared" si="30"/>
        <v>0</v>
      </c>
      <c r="R126" s="232">
        <f t="shared" si="30"/>
        <v>0</v>
      </c>
      <c r="S126" s="232">
        <f t="shared" si="30"/>
        <v>0</v>
      </c>
      <c r="T126" s="232">
        <f t="shared" si="30"/>
        <v>0</v>
      </c>
      <c r="U126" s="232">
        <f t="shared" si="30"/>
        <v>0</v>
      </c>
      <c r="V126" s="232">
        <f t="shared" si="30"/>
        <v>0</v>
      </c>
      <c r="W126" s="232">
        <f t="shared" si="30"/>
        <v>0</v>
      </c>
      <c r="X126" s="232">
        <f t="shared" si="30"/>
        <v>0</v>
      </c>
      <c r="Y126" s="232">
        <f t="shared" si="30"/>
        <v>0</v>
      </c>
      <c r="Z126" s="232">
        <f t="shared" si="30"/>
        <v>0</v>
      </c>
      <c r="AA126" s="232">
        <f t="shared" si="30"/>
        <v>0</v>
      </c>
      <c r="AB126" s="232">
        <f t="shared" si="30"/>
        <v>0</v>
      </c>
      <c r="AC126" s="232">
        <f t="shared" si="30"/>
        <v>0</v>
      </c>
      <c r="AD126" s="232">
        <f t="shared" si="30"/>
        <v>0</v>
      </c>
      <c r="AE126" s="232">
        <f t="shared" si="30"/>
        <v>0</v>
      </c>
      <c r="AF126" s="232">
        <f t="shared" si="30"/>
        <v>0</v>
      </c>
      <c r="AG126" s="232">
        <f t="shared" si="30"/>
        <v>0</v>
      </c>
      <c r="AH126" s="232">
        <f t="shared" si="30"/>
        <v>0</v>
      </c>
      <c r="AI126" s="232">
        <f t="shared" si="30"/>
        <v>0</v>
      </c>
      <c r="AJ126" s="232">
        <f t="shared" si="30"/>
        <v>0</v>
      </c>
      <c r="AK126" s="232">
        <f t="shared" si="30"/>
        <v>0</v>
      </c>
      <c r="AL126" s="232">
        <f t="shared" si="30"/>
        <v>0</v>
      </c>
      <c r="AM126" s="232">
        <f t="shared" si="30"/>
        <v>0</v>
      </c>
      <c r="AN126" s="232">
        <f t="shared" si="30"/>
        <v>0</v>
      </c>
      <c r="AO126" s="232">
        <f t="shared" si="30"/>
        <v>0</v>
      </c>
      <c r="AP126" s="232">
        <f t="shared" si="30"/>
        <v>0</v>
      </c>
      <c r="AQ126" s="232"/>
      <c r="AR126" s="232"/>
    </row>
    <row r="127" spans="1:44" ht="24" hidden="1" x14ac:dyDescent="0.2">
      <c r="A127" s="231" t="str">
        <f t="shared" si="22"/>
        <v>[denumire activ corporal/necorporal]</v>
      </c>
      <c r="B127" s="232">
        <f t="shared" si="25"/>
        <v>0</v>
      </c>
      <c r="C127" s="232">
        <f t="shared" si="30"/>
        <v>0</v>
      </c>
      <c r="D127" s="232">
        <f t="shared" si="30"/>
        <v>0</v>
      </c>
      <c r="E127" s="232">
        <f t="shared" si="30"/>
        <v>0</v>
      </c>
      <c r="F127" s="232">
        <f t="shared" si="30"/>
        <v>0</v>
      </c>
      <c r="G127" s="232">
        <f t="shared" si="30"/>
        <v>0</v>
      </c>
      <c r="H127" s="232">
        <f t="shared" si="30"/>
        <v>0</v>
      </c>
      <c r="I127" s="232">
        <f t="shared" si="30"/>
        <v>0</v>
      </c>
      <c r="J127" s="232">
        <f t="shared" si="30"/>
        <v>0</v>
      </c>
      <c r="K127" s="232">
        <f t="shared" si="30"/>
        <v>0</v>
      </c>
      <c r="L127" s="232">
        <f t="shared" si="30"/>
        <v>0</v>
      </c>
      <c r="M127" s="232">
        <f t="shared" si="30"/>
        <v>0</v>
      </c>
      <c r="N127" s="232">
        <f t="shared" si="30"/>
        <v>0</v>
      </c>
      <c r="O127" s="232">
        <f t="shared" si="30"/>
        <v>0</v>
      </c>
      <c r="P127" s="232">
        <f t="shared" si="30"/>
        <v>0</v>
      </c>
      <c r="Q127" s="232">
        <f t="shared" si="30"/>
        <v>0</v>
      </c>
      <c r="R127" s="232">
        <f t="shared" si="30"/>
        <v>0</v>
      </c>
      <c r="S127" s="232">
        <f t="shared" si="30"/>
        <v>0</v>
      </c>
      <c r="T127" s="232">
        <f t="shared" si="30"/>
        <v>0</v>
      </c>
      <c r="U127" s="232">
        <f t="shared" si="30"/>
        <v>0</v>
      </c>
      <c r="V127" s="232">
        <f t="shared" si="30"/>
        <v>0</v>
      </c>
      <c r="W127" s="232">
        <f t="shared" si="30"/>
        <v>0</v>
      </c>
      <c r="X127" s="232">
        <f t="shared" si="30"/>
        <v>0</v>
      </c>
      <c r="Y127" s="232">
        <f t="shared" si="30"/>
        <v>0</v>
      </c>
      <c r="Z127" s="232">
        <f t="shared" si="30"/>
        <v>0</v>
      </c>
      <c r="AA127" s="232">
        <f t="shared" si="30"/>
        <v>0</v>
      </c>
      <c r="AB127" s="232">
        <f t="shared" si="30"/>
        <v>0</v>
      </c>
      <c r="AC127" s="232">
        <f t="shared" si="30"/>
        <v>0</v>
      </c>
      <c r="AD127" s="232">
        <f t="shared" si="30"/>
        <v>0</v>
      </c>
      <c r="AE127" s="232">
        <f t="shared" si="30"/>
        <v>0</v>
      </c>
      <c r="AF127" s="232">
        <f t="shared" si="30"/>
        <v>0</v>
      </c>
      <c r="AG127" s="232">
        <f t="shared" si="30"/>
        <v>0</v>
      </c>
      <c r="AH127" s="232">
        <f t="shared" si="30"/>
        <v>0</v>
      </c>
      <c r="AI127" s="232">
        <f t="shared" si="30"/>
        <v>0</v>
      </c>
      <c r="AJ127" s="232">
        <f t="shared" si="30"/>
        <v>0</v>
      </c>
      <c r="AK127" s="232">
        <f t="shared" si="30"/>
        <v>0</v>
      </c>
      <c r="AL127" s="232">
        <f t="shared" si="30"/>
        <v>0</v>
      </c>
      <c r="AM127" s="232">
        <f t="shared" si="30"/>
        <v>0</v>
      </c>
      <c r="AN127" s="232">
        <f t="shared" si="30"/>
        <v>0</v>
      </c>
      <c r="AO127" s="232">
        <f t="shared" si="30"/>
        <v>0</v>
      </c>
      <c r="AP127" s="232">
        <f t="shared" si="30"/>
        <v>0</v>
      </c>
      <c r="AQ127" s="232"/>
      <c r="AR127" s="232"/>
    </row>
    <row r="128" spans="1:44" ht="24" hidden="1" x14ac:dyDescent="0.2">
      <c r="A128" s="231" t="str">
        <f t="shared" si="22"/>
        <v>[denumire activ corporal/necorporal]</v>
      </c>
      <c r="B128" s="232">
        <f t="shared" si="25"/>
        <v>0</v>
      </c>
      <c r="C128" s="232">
        <f t="shared" si="30"/>
        <v>0</v>
      </c>
      <c r="D128" s="232">
        <f t="shared" si="30"/>
        <v>0</v>
      </c>
      <c r="E128" s="232">
        <f t="shared" si="30"/>
        <v>0</v>
      </c>
      <c r="F128" s="232">
        <f t="shared" si="30"/>
        <v>0</v>
      </c>
      <c r="G128" s="232">
        <f t="shared" si="30"/>
        <v>0</v>
      </c>
      <c r="H128" s="232">
        <f t="shared" si="30"/>
        <v>0</v>
      </c>
      <c r="I128" s="232">
        <f t="shared" si="30"/>
        <v>0</v>
      </c>
      <c r="J128" s="232">
        <f t="shared" si="30"/>
        <v>0</v>
      </c>
      <c r="K128" s="232">
        <f t="shared" si="30"/>
        <v>0</v>
      </c>
      <c r="L128" s="232">
        <f t="shared" si="30"/>
        <v>0</v>
      </c>
      <c r="M128" s="232">
        <f t="shared" si="30"/>
        <v>0</v>
      </c>
      <c r="N128" s="232">
        <f t="shared" si="30"/>
        <v>0</v>
      </c>
      <c r="O128" s="232">
        <f t="shared" si="30"/>
        <v>0</v>
      </c>
      <c r="P128" s="232">
        <f t="shared" si="30"/>
        <v>0</v>
      </c>
      <c r="Q128" s="232">
        <f t="shared" si="30"/>
        <v>0</v>
      </c>
      <c r="R128" s="232">
        <f t="shared" si="30"/>
        <v>0</v>
      </c>
      <c r="S128" s="232">
        <f t="shared" si="30"/>
        <v>0</v>
      </c>
      <c r="T128" s="232">
        <f t="shared" si="30"/>
        <v>0</v>
      </c>
      <c r="U128" s="232">
        <f t="shared" si="30"/>
        <v>0</v>
      </c>
      <c r="V128" s="232">
        <f t="shared" si="30"/>
        <v>0</v>
      </c>
      <c r="W128" s="232">
        <f t="shared" si="30"/>
        <v>0</v>
      </c>
      <c r="X128" s="232">
        <f t="shared" si="30"/>
        <v>0</v>
      </c>
      <c r="Y128" s="232">
        <f t="shared" si="30"/>
        <v>0</v>
      </c>
      <c r="Z128" s="232">
        <f t="shared" si="30"/>
        <v>0</v>
      </c>
      <c r="AA128" s="232">
        <f t="shared" si="30"/>
        <v>0</v>
      </c>
      <c r="AB128" s="232">
        <f t="shared" si="30"/>
        <v>0</v>
      </c>
      <c r="AC128" s="232">
        <f t="shared" si="30"/>
        <v>0</v>
      </c>
      <c r="AD128" s="232">
        <f t="shared" si="30"/>
        <v>0</v>
      </c>
      <c r="AE128" s="232">
        <f t="shared" si="30"/>
        <v>0</v>
      </c>
      <c r="AF128" s="232">
        <f t="shared" si="30"/>
        <v>0</v>
      </c>
      <c r="AG128" s="232">
        <f t="shared" si="30"/>
        <v>0</v>
      </c>
      <c r="AH128" s="232">
        <f t="shared" si="30"/>
        <v>0</v>
      </c>
      <c r="AI128" s="232">
        <f t="shared" si="30"/>
        <v>0</v>
      </c>
      <c r="AJ128" s="232">
        <f t="shared" si="30"/>
        <v>0</v>
      </c>
      <c r="AK128" s="232">
        <f t="shared" si="30"/>
        <v>0</v>
      </c>
      <c r="AL128" s="232">
        <f t="shared" si="30"/>
        <v>0</v>
      </c>
      <c r="AM128" s="232">
        <f t="shared" si="30"/>
        <v>0</v>
      </c>
      <c r="AN128" s="232">
        <f t="shared" si="30"/>
        <v>0</v>
      </c>
      <c r="AO128" s="232">
        <f t="shared" si="30"/>
        <v>0</v>
      </c>
      <c r="AP128" s="232">
        <f t="shared" si="30"/>
        <v>0</v>
      </c>
      <c r="AQ128" s="232"/>
      <c r="AR128" s="232"/>
    </row>
    <row r="129" spans="1:44" ht="24" hidden="1" x14ac:dyDescent="0.2">
      <c r="A129" s="231" t="str">
        <f t="shared" si="22"/>
        <v>[denumire activ corporal/necorporal]</v>
      </c>
      <c r="B129" s="232">
        <f t="shared" si="25"/>
        <v>0</v>
      </c>
      <c r="C129" s="232">
        <f t="shared" si="30"/>
        <v>0</v>
      </c>
      <c r="D129" s="232">
        <f t="shared" si="30"/>
        <v>0</v>
      </c>
      <c r="E129" s="232">
        <f t="shared" si="30"/>
        <v>0</v>
      </c>
      <c r="F129" s="232">
        <f t="shared" si="30"/>
        <v>0</v>
      </c>
      <c r="G129" s="232">
        <f t="shared" si="30"/>
        <v>0</v>
      </c>
      <c r="H129" s="232">
        <f t="shared" si="30"/>
        <v>0</v>
      </c>
      <c r="I129" s="232">
        <f t="shared" si="30"/>
        <v>0</v>
      </c>
      <c r="J129" s="232">
        <f t="shared" si="30"/>
        <v>0</v>
      </c>
      <c r="K129" s="232">
        <f t="shared" si="30"/>
        <v>0</v>
      </c>
      <c r="L129" s="232">
        <f t="shared" si="30"/>
        <v>0</v>
      </c>
      <c r="M129" s="232">
        <f t="shared" si="30"/>
        <v>0</v>
      </c>
      <c r="N129" s="232">
        <f t="shared" si="30"/>
        <v>0</v>
      </c>
      <c r="O129" s="232">
        <f t="shared" si="30"/>
        <v>0</v>
      </c>
      <c r="P129" s="232">
        <f t="shared" si="30"/>
        <v>0</v>
      </c>
      <c r="Q129" s="232">
        <f t="shared" si="30"/>
        <v>0</v>
      </c>
      <c r="R129" s="232">
        <f t="shared" si="30"/>
        <v>0</v>
      </c>
      <c r="S129" s="232">
        <f t="shared" si="30"/>
        <v>0</v>
      </c>
      <c r="T129" s="232">
        <f t="shared" si="30"/>
        <v>0</v>
      </c>
      <c r="U129" s="232">
        <f t="shared" si="30"/>
        <v>0</v>
      </c>
      <c r="V129" s="232">
        <f t="shared" si="30"/>
        <v>0</v>
      </c>
      <c r="W129" s="232">
        <f t="shared" si="30"/>
        <v>0</v>
      </c>
      <c r="X129" s="232">
        <f t="shared" si="30"/>
        <v>0</v>
      </c>
      <c r="Y129" s="232">
        <f t="shared" si="30"/>
        <v>0</v>
      </c>
      <c r="Z129" s="232">
        <f t="shared" si="30"/>
        <v>0</v>
      </c>
      <c r="AA129" s="232">
        <f t="shared" si="30"/>
        <v>0</v>
      </c>
      <c r="AB129" s="232">
        <f t="shared" si="30"/>
        <v>0</v>
      </c>
      <c r="AC129" s="232">
        <f t="shared" si="30"/>
        <v>0</v>
      </c>
      <c r="AD129" s="232">
        <f t="shared" si="30"/>
        <v>0</v>
      </c>
      <c r="AE129" s="232">
        <f t="shared" si="30"/>
        <v>0</v>
      </c>
      <c r="AF129" s="232">
        <f t="shared" si="30"/>
        <v>0</v>
      </c>
      <c r="AG129" s="232">
        <f t="shared" si="30"/>
        <v>0</v>
      </c>
      <c r="AH129" s="232">
        <f t="shared" si="30"/>
        <v>0</v>
      </c>
      <c r="AI129" s="232">
        <f t="shared" si="30"/>
        <v>0</v>
      </c>
      <c r="AJ129" s="232">
        <f t="shared" si="30"/>
        <v>0</v>
      </c>
      <c r="AK129" s="232">
        <f t="shared" si="30"/>
        <v>0</v>
      </c>
      <c r="AL129" s="232">
        <f t="shared" si="30"/>
        <v>0</v>
      </c>
      <c r="AM129" s="232">
        <f t="shared" si="30"/>
        <v>0</v>
      </c>
      <c r="AN129" s="232">
        <f t="shared" si="30"/>
        <v>0</v>
      </c>
      <c r="AO129" s="232">
        <f t="shared" si="30"/>
        <v>0</v>
      </c>
      <c r="AP129" s="232">
        <f t="shared" si="30"/>
        <v>0</v>
      </c>
      <c r="AQ129" s="232"/>
      <c r="AR129" s="232"/>
    </row>
    <row r="130" spans="1:44" ht="24" hidden="1" x14ac:dyDescent="0.2">
      <c r="A130" s="231" t="str">
        <f t="shared" si="22"/>
        <v>[denumire activ corporal/necorporal]</v>
      </c>
      <c r="B130" s="232">
        <f t="shared" si="25"/>
        <v>0</v>
      </c>
      <c r="C130" s="232">
        <f t="shared" si="30"/>
        <v>0</v>
      </c>
      <c r="D130" s="232">
        <f t="shared" si="30"/>
        <v>0</v>
      </c>
      <c r="E130" s="232">
        <f t="shared" si="30"/>
        <v>0</v>
      </c>
      <c r="F130" s="232">
        <f t="shared" si="30"/>
        <v>0</v>
      </c>
      <c r="G130" s="232">
        <f t="shared" si="30"/>
        <v>0</v>
      </c>
      <c r="H130" s="232">
        <f t="shared" si="30"/>
        <v>0</v>
      </c>
      <c r="I130" s="232">
        <f t="shared" si="30"/>
        <v>0</v>
      </c>
      <c r="J130" s="232">
        <f t="shared" si="30"/>
        <v>0</v>
      </c>
      <c r="K130" s="232">
        <f t="shared" si="30"/>
        <v>0</v>
      </c>
      <c r="L130" s="232">
        <f t="shared" si="30"/>
        <v>0</v>
      </c>
      <c r="M130" s="232">
        <f t="shared" si="30"/>
        <v>0</v>
      </c>
      <c r="N130" s="232">
        <f t="shared" si="30"/>
        <v>0</v>
      </c>
      <c r="O130" s="232">
        <f t="shared" si="30"/>
        <v>0</v>
      </c>
      <c r="P130" s="232">
        <f t="shared" si="30"/>
        <v>0</v>
      </c>
      <c r="Q130" s="232">
        <f t="shared" si="30"/>
        <v>0</v>
      </c>
      <c r="R130" s="232">
        <f t="shared" si="30"/>
        <v>0</v>
      </c>
      <c r="S130" s="232">
        <f t="shared" si="30"/>
        <v>0</v>
      </c>
      <c r="T130" s="232">
        <f t="shared" si="30"/>
        <v>0</v>
      </c>
      <c r="U130" s="232">
        <f t="shared" si="30"/>
        <v>0</v>
      </c>
      <c r="V130" s="232">
        <f t="shared" si="30"/>
        <v>0</v>
      </c>
      <c r="W130" s="232">
        <f t="shared" si="30"/>
        <v>0</v>
      </c>
      <c r="X130" s="232">
        <f t="shared" si="30"/>
        <v>0</v>
      </c>
      <c r="Y130" s="232">
        <f t="shared" si="30"/>
        <v>0</v>
      </c>
      <c r="Z130" s="232">
        <f t="shared" si="30"/>
        <v>0</v>
      </c>
      <c r="AA130" s="232">
        <f t="shared" si="30"/>
        <v>0</v>
      </c>
      <c r="AB130" s="232">
        <f t="shared" si="30"/>
        <v>0</v>
      </c>
      <c r="AC130" s="232">
        <f t="shared" si="30"/>
        <v>0</v>
      </c>
      <c r="AD130" s="232">
        <f t="shared" si="30"/>
        <v>0</v>
      </c>
      <c r="AE130" s="232">
        <f t="shared" si="30"/>
        <v>0</v>
      </c>
      <c r="AF130" s="232">
        <f t="shared" si="30"/>
        <v>0</v>
      </c>
      <c r="AG130" s="232">
        <f t="shared" si="30"/>
        <v>0</v>
      </c>
      <c r="AH130" s="232">
        <f t="shared" si="30"/>
        <v>0</v>
      </c>
      <c r="AI130" s="232">
        <f t="shared" si="30"/>
        <v>0</v>
      </c>
      <c r="AJ130" s="232">
        <f t="shared" si="30"/>
        <v>0</v>
      </c>
      <c r="AK130" s="232">
        <f t="shared" si="30"/>
        <v>0</v>
      </c>
      <c r="AL130" s="232">
        <f t="shared" si="30"/>
        <v>0</v>
      </c>
      <c r="AM130" s="232">
        <f t="shared" si="30"/>
        <v>0</v>
      </c>
      <c r="AN130" s="232">
        <f t="shared" si="30"/>
        <v>0</v>
      </c>
      <c r="AO130" s="232">
        <f t="shared" si="30"/>
        <v>0</v>
      </c>
      <c r="AP130" s="232">
        <f t="shared" si="30"/>
        <v>0</v>
      </c>
      <c r="AQ130" s="232"/>
      <c r="AR130" s="232"/>
    </row>
    <row r="131" spans="1:44" ht="24" hidden="1" x14ac:dyDescent="0.2">
      <c r="A131" s="231" t="str">
        <f t="shared" si="22"/>
        <v>[denumire activ corporal/necorporal]</v>
      </c>
      <c r="B131" s="232">
        <f t="shared" si="25"/>
        <v>0</v>
      </c>
      <c r="C131" s="232">
        <f t="shared" si="30"/>
        <v>0</v>
      </c>
      <c r="D131" s="232">
        <f t="shared" si="30"/>
        <v>0</v>
      </c>
      <c r="E131" s="232">
        <f t="shared" si="30"/>
        <v>0</v>
      </c>
      <c r="F131" s="232">
        <f t="shared" si="30"/>
        <v>0</v>
      </c>
      <c r="G131" s="232">
        <f t="shared" si="30"/>
        <v>0</v>
      </c>
      <c r="H131" s="232">
        <f t="shared" si="30"/>
        <v>0</v>
      </c>
      <c r="I131" s="232">
        <f t="shared" si="30"/>
        <v>0</v>
      </c>
      <c r="J131" s="232">
        <f t="shared" si="30"/>
        <v>0</v>
      </c>
      <c r="K131" s="232">
        <f t="shared" si="30"/>
        <v>0</v>
      </c>
      <c r="L131" s="232">
        <f t="shared" si="30"/>
        <v>0</v>
      </c>
      <c r="M131" s="232">
        <f t="shared" si="30"/>
        <v>0</v>
      </c>
      <c r="N131" s="232">
        <f t="shared" si="30"/>
        <v>0</v>
      </c>
      <c r="O131" s="232">
        <f t="shared" si="30"/>
        <v>0</v>
      </c>
      <c r="P131" s="232">
        <f t="shared" si="30"/>
        <v>0</v>
      </c>
      <c r="Q131" s="232">
        <f t="shared" si="30"/>
        <v>0</v>
      </c>
      <c r="R131" s="232">
        <f t="shared" ref="C131:AP134" si="31">IF(AND(R$9&gt;0,R$9&lt;=$E$62),N(MOD(R$9,$H99+1)=0)*$F99,0)</f>
        <v>0</v>
      </c>
      <c r="S131" s="232">
        <f t="shared" si="31"/>
        <v>0</v>
      </c>
      <c r="T131" s="232">
        <f t="shared" si="31"/>
        <v>0</v>
      </c>
      <c r="U131" s="232">
        <f t="shared" si="31"/>
        <v>0</v>
      </c>
      <c r="V131" s="232">
        <f t="shared" si="31"/>
        <v>0</v>
      </c>
      <c r="W131" s="232">
        <f t="shared" si="31"/>
        <v>0</v>
      </c>
      <c r="X131" s="232">
        <f t="shared" si="31"/>
        <v>0</v>
      </c>
      <c r="Y131" s="232">
        <f t="shared" si="31"/>
        <v>0</v>
      </c>
      <c r="Z131" s="232">
        <f t="shared" si="31"/>
        <v>0</v>
      </c>
      <c r="AA131" s="232">
        <f t="shared" si="31"/>
        <v>0</v>
      </c>
      <c r="AB131" s="232">
        <f t="shared" si="31"/>
        <v>0</v>
      </c>
      <c r="AC131" s="232">
        <f t="shared" si="31"/>
        <v>0</v>
      </c>
      <c r="AD131" s="232">
        <f t="shared" si="31"/>
        <v>0</v>
      </c>
      <c r="AE131" s="232">
        <f t="shared" si="31"/>
        <v>0</v>
      </c>
      <c r="AF131" s="232">
        <f t="shared" si="31"/>
        <v>0</v>
      </c>
      <c r="AG131" s="232">
        <f t="shared" si="31"/>
        <v>0</v>
      </c>
      <c r="AH131" s="232">
        <f t="shared" si="31"/>
        <v>0</v>
      </c>
      <c r="AI131" s="232">
        <f t="shared" si="31"/>
        <v>0</v>
      </c>
      <c r="AJ131" s="232">
        <f t="shared" si="31"/>
        <v>0</v>
      </c>
      <c r="AK131" s="232">
        <f t="shared" si="31"/>
        <v>0</v>
      </c>
      <c r="AL131" s="232">
        <f t="shared" si="31"/>
        <v>0</v>
      </c>
      <c r="AM131" s="232">
        <f t="shared" si="31"/>
        <v>0</v>
      </c>
      <c r="AN131" s="232">
        <f t="shared" si="31"/>
        <v>0</v>
      </c>
      <c r="AO131" s="232">
        <f t="shared" si="31"/>
        <v>0</v>
      </c>
      <c r="AP131" s="232">
        <f t="shared" si="31"/>
        <v>0</v>
      </c>
      <c r="AQ131" s="232"/>
      <c r="AR131" s="232"/>
    </row>
    <row r="132" spans="1:44" ht="24" hidden="1" x14ac:dyDescent="0.2">
      <c r="A132" s="231" t="str">
        <f t="shared" si="22"/>
        <v>[denumire activ corporal/necorporal]</v>
      </c>
      <c r="B132" s="232">
        <f t="shared" ref="B132:B133" si="32">IF(AND(C$9&gt;0,C$9&lt;=$E$62),N(MOD(C$9,$D100+1)=0)*$C100,0)</f>
        <v>0</v>
      </c>
      <c r="C132" s="232">
        <f t="shared" si="31"/>
        <v>0</v>
      </c>
      <c r="D132" s="232">
        <f t="shared" si="31"/>
        <v>0</v>
      </c>
      <c r="E132" s="232">
        <f t="shared" si="31"/>
        <v>0</v>
      </c>
      <c r="F132" s="232">
        <f t="shared" si="31"/>
        <v>0</v>
      </c>
      <c r="G132" s="232">
        <f t="shared" si="31"/>
        <v>0</v>
      </c>
      <c r="H132" s="232">
        <f t="shared" si="31"/>
        <v>0</v>
      </c>
      <c r="I132" s="232">
        <f t="shared" si="31"/>
        <v>0</v>
      </c>
      <c r="J132" s="232">
        <f t="shared" si="31"/>
        <v>0</v>
      </c>
      <c r="K132" s="232">
        <f t="shared" si="31"/>
        <v>0</v>
      </c>
      <c r="L132" s="232">
        <f t="shared" si="31"/>
        <v>0</v>
      </c>
      <c r="M132" s="232">
        <f t="shared" si="31"/>
        <v>0</v>
      </c>
      <c r="N132" s="232">
        <f t="shared" si="31"/>
        <v>0</v>
      </c>
      <c r="O132" s="232">
        <f t="shared" si="31"/>
        <v>0</v>
      </c>
      <c r="P132" s="232">
        <f t="shared" si="31"/>
        <v>0</v>
      </c>
      <c r="Q132" s="232">
        <f t="shared" si="31"/>
        <v>0</v>
      </c>
      <c r="R132" s="232">
        <f t="shared" si="31"/>
        <v>0</v>
      </c>
      <c r="S132" s="232">
        <f t="shared" si="31"/>
        <v>0</v>
      </c>
      <c r="T132" s="232">
        <f t="shared" si="31"/>
        <v>0</v>
      </c>
      <c r="U132" s="232">
        <f t="shared" si="31"/>
        <v>0</v>
      </c>
      <c r="V132" s="232">
        <f t="shared" si="31"/>
        <v>0</v>
      </c>
      <c r="W132" s="232">
        <f t="shared" si="31"/>
        <v>0</v>
      </c>
      <c r="X132" s="232">
        <f t="shared" si="31"/>
        <v>0</v>
      </c>
      <c r="Y132" s="232">
        <f t="shared" si="31"/>
        <v>0</v>
      </c>
      <c r="Z132" s="232">
        <f t="shared" si="31"/>
        <v>0</v>
      </c>
      <c r="AA132" s="232">
        <f t="shared" si="31"/>
        <v>0</v>
      </c>
      <c r="AB132" s="232">
        <f t="shared" si="31"/>
        <v>0</v>
      </c>
      <c r="AC132" s="232">
        <f t="shared" si="31"/>
        <v>0</v>
      </c>
      <c r="AD132" s="232">
        <f t="shared" si="31"/>
        <v>0</v>
      </c>
      <c r="AE132" s="232">
        <f t="shared" si="31"/>
        <v>0</v>
      </c>
      <c r="AF132" s="232">
        <f t="shared" si="31"/>
        <v>0</v>
      </c>
      <c r="AG132" s="232">
        <f t="shared" si="31"/>
        <v>0</v>
      </c>
      <c r="AH132" s="232">
        <f t="shared" si="31"/>
        <v>0</v>
      </c>
      <c r="AI132" s="232">
        <f t="shared" si="31"/>
        <v>0</v>
      </c>
      <c r="AJ132" s="232">
        <f t="shared" si="31"/>
        <v>0</v>
      </c>
      <c r="AK132" s="232">
        <f t="shared" si="31"/>
        <v>0</v>
      </c>
      <c r="AL132" s="232">
        <f t="shared" si="31"/>
        <v>0</v>
      </c>
      <c r="AM132" s="232">
        <f t="shared" si="31"/>
        <v>0</v>
      </c>
      <c r="AN132" s="232">
        <f t="shared" si="31"/>
        <v>0</v>
      </c>
      <c r="AO132" s="232">
        <f t="shared" si="31"/>
        <v>0</v>
      </c>
      <c r="AP132" s="232">
        <f t="shared" si="31"/>
        <v>0</v>
      </c>
      <c r="AQ132" s="232"/>
      <c r="AR132" s="232"/>
    </row>
    <row r="133" spans="1:44" ht="24" hidden="1" x14ac:dyDescent="0.2">
      <c r="A133" s="231" t="str">
        <f t="shared" si="22"/>
        <v>[denumire activ corporal/necorporal]</v>
      </c>
      <c r="B133" s="232">
        <f t="shared" si="32"/>
        <v>0</v>
      </c>
      <c r="C133" s="232">
        <f t="shared" si="31"/>
        <v>0</v>
      </c>
      <c r="D133" s="232">
        <f t="shared" si="31"/>
        <v>0</v>
      </c>
      <c r="E133" s="232">
        <f t="shared" si="31"/>
        <v>0</v>
      </c>
      <c r="F133" s="232">
        <f t="shared" si="31"/>
        <v>0</v>
      </c>
      <c r="G133" s="232">
        <f t="shared" si="31"/>
        <v>0</v>
      </c>
      <c r="H133" s="232">
        <f t="shared" si="31"/>
        <v>0</v>
      </c>
      <c r="I133" s="232">
        <f t="shared" si="31"/>
        <v>0</v>
      </c>
      <c r="J133" s="232">
        <f t="shared" si="31"/>
        <v>0</v>
      </c>
      <c r="K133" s="232">
        <f t="shared" si="31"/>
        <v>0</v>
      </c>
      <c r="L133" s="232">
        <f t="shared" si="31"/>
        <v>0</v>
      </c>
      <c r="M133" s="232">
        <f t="shared" si="31"/>
        <v>0</v>
      </c>
      <c r="N133" s="232">
        <f t="shared" si="31"/>
        <v>0</v>
      </c>
      <c r="O133" s="232">
        <f t="shared" si="31"/>
        <v>0</v>
      </c>
      <c r="P133" s="232">
        <f t="shared" si="31"/>
        <v>0</v>
      </c>
      <c r="Q133" s="232">
        <f t="shared" si="31"/>
        <v>0</v>
      </c>
      <c r="R133" s="232">
        <f t="shared" si="31"/>
        <v>0</v>
      </c>
      <c r="S133" s="232">
        <f t="shared" si="31"/>
        <v>0</v>
      </c>
      <c r="T133" s="232">
        <f t="shared" si="31"/>
        <v>0</v>
      </c>
      <c r="U133" s="232">
        <f t="shared" si="31"/>
        <v>0</v>
      </c>
      <c r="V133" s="232">
        <f t="shared" si="31"/>
        <v>0</v>
      </c>
      <c r="W133" s="232">
        <f t="shared" si="31"/>
        <v>0</v>
      </c>
      <c r="X133" s="232">
        <f t="shared" si="31"/>
        <v>0</v>
      </c>
      <c r="Y133" s="232">
        <f t="shared" si="31"/>
        <v>0</v>
      </c>
      <c r="Z133" s="232">
        <f t="shared" si="31"/>
        <v>0</v>
      </c>
      <c r="AA133" s="232">
        <f t="shared" si="31"/>
        <v>0</v>
      </c>
      <c r="AB133" s="232">
        <f t="shared" si="31"/>
        <v>0</v>
      </c>
      <c r="AC133" s="232">
        <f t="shared" si="31"/>
        <v>0</v>
      </c>
      <c r="AD133" s="232">
        <f t="shared" si="31"/>
        <v>0</v>
      </c>
      <c r="AE133" s="232">
        <f t="shared" si="31"/>
        <v>0</v>
      </c>
      <c r="AF133" s="232">
        <f t="shared" si="31"/>
        <v>0</v>
      </c>
      <c r="AG133" s="232">
        <f t="shared" si="31"/>
        <v>0</v>
      </c>
      <c r="AH133" s="232">
        <f t="shared" si="31"/>
        <v>0</v>
      </c>
      <c r="AI133" s="232">
        <f t="shared" si="31"/>
        <v>0</v>
      </c>
      <c r="AJ133" s="232">
        <f t="shared" si="31"/>
        <v>0</v>
      </c>
      <c r="AK133" s="232">
        <f t="shared" si="31"/>
        <v>0</v>
      </c>
      <c r="AL133" s="232">
        <f t="shared" si="31"/>
        <v>0</v>
      </c>
      <c r="AM133" s="232">
        <f t="shared" si="31"/>
        <v>0</v>
      </c>
      <c r="AN133" s="232">
        <f t="shared" si="31"/>
        <v>0</v>
      </c>
      <c r="AO133" s="232">
        <f t="shared" si="31"/>
        <v>0</v>
      </c>
      <c r="AP133" s="232">
        <f t="shared" si="31"/>
        <v>0</v>
      </c>
      <c r="AQ133" s="232"/>
      <c r="AR133" s="232"/>
    </row>
    <row r="134" spans="1:44" hidden="1" x14ac:dyDescent="0.2">
      <c r="A134" s="231">
        <f t="shared" si="22"/>
        <v>0</v>
      </c>
      <c r="C134" s="232">
        <f>IF(AND(C$9&gt;0,C$9&lt;=$E$62),N(MOD(C$9,$H102+1)=0)*$F102,0)</f>
        <v>0</v>
      </c>
      <c r="D134" s="232">
        <f t="shared" si="31"/>
        <v>0</v>
      </c>
      <c r="E134" s="232">
        <f t="shared" si="31"/>
        <v>0</v>
      </c>
      <c r="F134" s="232">
        <f t="shared" si="31"/>
        <v>0</v>
      </c>
      <c r="G134" s="232">
        <f t="shared" si="31"/>
        <v>0</v>
      </c>
      <c r="H134" s="232">
        <f t="shared" si="31"/>
        <v>0</v>
      </c>
      <c r="I134" s="232">
        <f t="shared" si="31"/>
        <v>0</v>
      </c>
      <c r="J134" s="232">
        <f t="shared" si="31"/>
        <v>0</v>
      </c>
      <c r="K134" s="232">
        <f t="shared" si="31"/>
        <v>0</v>
      </c>
      <c r="L134" s="232">
        <f t="shared" si="31"/>
        <v>0</v>
      </c>
      <c r="M134" s="232">
        <f t="shared" si="31"/>
        <v>0</v>
      </c>
      <c r="N134" s="232">
        <f t="shared" si="31"/>
        <v>0</v>
      </c>
      <c r="O134" s="232">
        <f t="shared" si="31"/>
        <v>0</v>
      </c>
      <c r="P134" s="232">
        <f t="shared" si="31"/>
        <v>0</v>
      </c>
      <c r="Q134" s="232">
        <f t="shared" si="31"/>
        <v>0</v>
      </c>
      <c r="R134" s="232">
        <f t="shared" si="31"/>
        <v>0</v>
      </c>
      <c r="S134" s="232">
        <f t="shared" si="31"/>
        <v>0</v>
      </c>
      <c r="T134" s="232">
        <f t="shared" si="31"/>
        <v>0</v>
      </c>
      <c r="U134" s="232">
        <f t="shared" si="31"/>
        <v>0</v>
      </c>
      <c r="V134" s="232">
        <f t="shared" si="31"/>
        <v>0</v>
      </c>
      <c r="W134" s="232">
        <f t="shared" si="31"/>
        <v>0</v>
      </c>
      <c r="X134" s="232">
        <f t="shared" si="31"/>
        <v>0</v>
      </c>
      <c r="Y134" s="232">
        <f t="shared" si="31"/>
        <v>0</v>
      </c>
      <c r="Z134" s="232">
        <f t="shared" si="31"/>
        <v>0</v>
      </c>
      <c r="AA134" s="232">
        <f t="shared" si="31"/>
        <v>0</v>
      </c>
      <c r="AB134" s="232">
        <f t="shared" si="31"/>
        <v>0</v>
      </c>
      <c r="AC134" s="232">
        <f t="shared" si="31"/>
        <v>0</v>
      </c>
      <c r="AD134" s="232">
        <f t="shared" si="31"/>
        <v>0</v>
      </c>
      <c r="AE134" s="232">
        <f t="shared" si="31"/>
        <v>0</v>
      </c>
      <c r="AF134" s="232">
        <f t="shared" si="31"/>
        <v>0</v>
      </c>
      <c r="AG134" s="232">
        <f t="shared" si="31"/>
        <v>0</v>
      </c>
      <c r="AH134" s="232">
        <f t="shared" si="31"/>
        <v>0</v>
      </c>
      <c r="AI134" s="232">
        <f t="shared" si="31"/>
        <v>0</v>
      </c>
      <c r="AJ134" s="232">
        <f t="shared" si="31"/>
        <v>0</v>
      </c>
      <c r="AK134" s="232">
        <f t="shared" si="31"/>
        <v>0</v>
      </c>
      <c r="AL134" s="232">
        <f t="shared" si="31"/>
        <v>0</v>
      </c>
      <c r="AM134" s="232">
        <f t="shared" si="31"/>
        <v>0</v>
      </c>
      <c r="AN134" s="232">
        <f t="shared" si="31"/>
        <v>0</v>
      </c>
      <c r="AO134" s="232">
        <f t="shared" si="31"/>
        <v>0</v>
      </c>
      <c r="AP134" s="232">
        <f t="shared" si="31"/>
        <v>0</v>
      </c>
      <c r="AQ134" s="232"/>
      <c r="AR134" s="232"/>
    </row>
    <row r="135" spans="1:44" x14ac:dyDescent="0.2">
      <c r="C135" s="233"/>
      <c r="D135" s="233"/>
      <c r="E135" s="233"/>
      <c r="F135" s="233"/>
      <c r="G135" s="233"/>
      <c r="H135" s="233"/>
      <c r="I135" s="233"/>
      <c r="J135" s="233"/>
      <c r="K135" s="233"/>
      <c r="L135" s="233"/>
      <c r="M135" s="233"/>
      <c r="N135" s="233"/>
      <c r="O135" s="233"/>
      <c r="P135" s="233"/>
      <c r="Q135" s="233"/>
      <c r="R135" s="233"/>
      <c r="S135" s="233"/>
      <c r="T135" s="233"/>
      <c r="U135" s="233"/>
      <c r="V135" s="233"/>
      <c r="W135" s="233"/>
      <c r="X135" s="233"/>
      <c r="Y135" s="233"/>
      <c r="Z135" s="233"/>
      <c r="AA135" s="233"/>
      <c r="AB135" s="233"/>
      <c r="AC135" s="233"/>
      <c r="AD135" s="233"/>
      <c r="AE135" s="233"/>
      <c r="AF135" s="233"/>
      <c r="AG135" s="233"/>
      <c r="AH135" s="233"/>
      <c r="AI135" s="233"/>
      <c r="AJ135" s="233"/>
      <c r="AK135" s="233"/>
      <c r="AL135" s="233"/>
      <c r="AM135" s="233"/>
      <c r="AN135" s="233"/>
      <c r="AO135" s="233"/>
      <c r="AP135" s="233"/>
      <c r="AQ135" s="233"/>
      <c r="AR135" s="233"/>
    </row>
    <row r="136" spans="1:44" ht="24" x14ac:dyDescent="0.2">
      <c r="A136" s="234" t="s">
        <v>545</v>
      </c>
      <c r="B136" s="235" t="s">
        <v>544</v>
      </c>
      <c r="C136" s="236">
        <f>SUM(C105:C134)</f>
        <v>0</v>
      </c>
      <c r="D136" s="236">
        <f t="shared" ref="D136:AP136" si="33">SUM(D105:D134)</f>
        <v>0</v>
      </c>
      <c r="E136" s="236">
        <f t="shared" si="33"/>
        <v>0</v>
      </c>
      <c r="F136" s="236">
        <f t="shared" si="33"/>
        <v>0</v>
      </c>
      <c r="G136" s="236">
        <f t="shared" si="33"/>
        <v>0</v>
      </c>
      <c r="H136" s="236">
        <f t="shared" si="33"/>
        <v>0</v>
      </c>
      <c r="I136" s="236">
        <f>SUM(I105:I134)</f>
        <v>0</v>
      </c>
      <c r="J136" s="236">
        <f t="shared" si="33"/>
        <v>0</v>
      </c>
      <c r="K136" s="236">
        <f t="shared" si="33"/>
        <v>0</v>
      </c>
      <c r="L136" s="236">
        <f t="shared" si="33"/>
        <v>0</v>
      </c>
      <c r="M136" s="236">
        <f t="shared" si="33"/>
        <v>0</v>
      </c>
      <c r="N136" s="236">
        <f t="shared" si="33"/>
        <v>0</v>
      </c>
      <c r="O136" s="236">
        <f t="shared" si="33"/>
        <v>0</v>
      </c>
      <c r="P136" s="236">
        <f t="shared" si="33"/>
        <v>0</v>
      </c>
      <c r="Q136" s="236">
        <f t="shared" si="33"/>
        <v>0</v>
      </c>
      <c r="R136" s="236">
        <f t="shared" si="33"/>
        <v>0</v>
      </c>
      <c r="S136" s="236">
        <f t="shared" si="33"/>
        <v>0</v>
      </c>
      <c r="T136" s="236">
        <f t="shared" si="33"/>
        <v>0</v>
      </c>
      <c r="U136" s="236">
        <f t="shared" si="33"/>
        <v>0</v>
      </c>
      <c r="V136" s="236">
        <f t="shared" si="33"/>
        <v>0</v>
      </c>
      <c r="W136" s="236">
        <f t="shared" si="33"/>
        <v>0</v>
      </c>
      <c r="X136" s="236">
        <f t="shared" si="33"/>
        <v>0</v>
      </c>
      <c r="Y136" s="236">
        <f t="shared" si="33"/>
        <v>0</v>
      </c>
      <c r="Z136" s="236">
        <f t="shared" si="33"/>
        <v>0</v>
      </c>
      <c r="AA136" s="236">
        <f t="shared" si="33"/>
        <v>0</v>
      </c>
      <c r="AB136" s="236">
        <f t="shared" si="33"/>
        <v>0</v>
      </c>
      <c r="AC136" s="236">
        <f t="shared" si="33"/>
        <v>0</v>
      </c>
      <c r="AD136" s="236">
        <f t="shared" si="33"/>
        <v>0</v>
      </c>
      <c r="AE136" s="236">
        <f t="shared" si="33"/>
        <v>0</v>
      </c>
      <c r="AF136" s="236">
        <f t="shared" si="33"/>
        <v>0</v>
      </c>
      <c r="AG136" s="236">
        <f t="shared" si="33"/>
        <v>0</v>
      </c>
      <c r="AH136" s="236">
        <f t="shared" si="33"/>
        <v>0</v>
      </c>
      <c r="AI136" s="236">
        <f t="shared" si="33"/>
        <v>0</v>
      </c>
      <c r="AJ136" s="236">
        <f t="shared" si="33"/>
        <v>0</v>
      </c>
      <c r="AK136" s="236">
        <f t="shared" si="33"/>
        <v>0</v>
      </c>
      <c r="AL136" s="236">
        <f t="shared" si="33"/>
        <v>0</v>
      </c>
      <c r="AM136" s="236">
        <f t="shared" si="33"/>
        <v>0</v>
      </c>
      <c r="AN136" s="236">
        <f t="shared" si="33"/>
        <v>0</v>
      </c>
      <c r="AO136" s="236">
        <f t="shared" si="33"/>
        <v>0</v>
      </c>
      <c r="AP136" s="314">
        <f t="shared" si="33"/>
        <v>0</v>
      </c>
      <c r="AQ136" s="321"/>
      <c r="AR136" s="321"/>
    </row>
    <row r="138" spans="1:44" x14ac:dyDescent="0.2">
      <c r="A138" s="700" t="s">
        <v>579</v>
      </c>
      <c r="B138" s="701"/>
      <c r="C138" s="163">
        <f>'7-Proiectii financiare '!E60</f>
        <v>1</v>
      </c>
      <c r="D138" s="163">
        <f>'7-Proiectii financiare '!F60</f>
        <v>2</v>
      </c>
      <c r="E138" s="163">
        <f>'7-Proiectii financiare '!G60</f>
        <v>3</v>
      </c>
      <c r="F138" s="163">
        <f>'7-Proiectii financiare '!H60</f>
        <v>4</v>
      </c>
      <c r="G138" s="163">
        <f>'7-Proiectii financiare '!I60</f>
        <v>5</v>
      </c>
      <c r="H138" s="163">
        <f>'7-Proiectii financiare '!J60</f>
        <v>6</v>
      </c>
      <c r="I138" s="163">
        <f>'7-Proiectii financiare '!K60</f>
        <v>7</v>
      </c>
      <c r="J138" s="163">
        <f>'7-Proiectii financiare '!L60</f>
        <v>8</v>
      </c>
      <c r="K138" s="163">
        <f>'7-Proiectii financiare '!M60</f>
        <v>9</v>
      </c>
      <c r="L138" s="163">
        <f>'7-Proiectii financiare '!N60</f>
        <v>10</v>
      </c>
      <c r="M138" s="163">
        <f>'7-Proiectii financiare '!O60</f>
        <v>11</v>
      </c>
      <c r="N138" s="163">
        <f>'7-Proiectii financiare '!P60</f>
        <v>12</v>
      </c>
      <c r="O138" s="163">
        <f>'7-Proiectii financiare '!Q60</f>
        <v>13</v>
      </c>
      <c r="P138" s="163">
        <f>'7-Proiectii financiare '!R60</f>
        <v>14</v>
      </c>
      <c r="Q138" s="163">
        <f>'7-Proiectii financiare '!S60</f>
        <v>15</v>
      </c>
      <c r="R138" s="163">
        <f>'7-Proiectii financiare '!T60</f>
        <v>16</v>
      </c>
      <c r="S138" s="163">
        <f>'7-Proiectii financiare '!U60</f>
        <v>17</v>
      </c>
      <c r="T138" s="163">
        <f>'7-Proiectii financiare '!V60</f>
        <v>18</v>
      </c>
      <c r="U138" s="163">
        <f>'7-Proiectii financiare '!W60</f>
        <v>19</v>
      </c>
      <c r="V138" s="221">
        <f>'7-Proiectii financiare '!X60</f>
        <v>20</v>
      </c>
      <c r="W138" s="221">
        <f>'7-Proiectii financiare '!Y60</f>
        <v>21</v>
      </c>
      <c r="X138" s="221">
        <f>'7-Proiectii financiare '!Z60</f>
        <v>22</v>
      </c>
      <c r="Y138" s="221">
        <f>'7-Proiectii financiare '!AA60</f>
        <v>23</v>
      </c>
      <c r="Z138" s="221">
        <f>'7-Proiectii financiare '!AB60</f>
        <v>24</v>
      </c>
      <c r="AA138" s="221">
        <f>'7-Proiectii financiare '!AC60</f>
        <v>25</v>
      </c>
      <c r="AB138" s="221">
        <f>'7-Proiectii financiare '!AD60</f>
        <v>26</v>
      </c>
      <c r="AC138" s="221">
        <f>'7-Proiectii financiare '!AE60</f>
        <v>27</v>
      </c>
      <c r="AD138" s="221">
        <f>'7-Proiectii financiare '!AF60</f>
        <v>28</v>
      </c>
      <c r="AE138" s="221">
        <f>'7-Proiectii financiare '!AG60</f>
        <v>29</v>
      </c>
      <c r="AF138" s="221">
        <f>'7-Proiectii financiare '!AH60</f>
        <v>30</v>
      </c>
      <c r="AG138" s="221">
        <f>'7-Proiectii financiare '!AI60</f>
        <v>31</v>
      </c>
      <c r="AH138" s="221">
        <f>'7-Proiectii financiare '!AJ60</f>
        <v>32</v>
      </c>
      <c r="AI138" s="221">
        <f>'7-Proiectii financiare '!AK60</f>
        <v>33</v>
      </c>
      <c r="AJ138" s="221">
        <f>'7-Proiectii financiare '!AL60</f>
        <v>34</v>
      </c>
      <c r="AK138" s="221">
        <f>'7-Proiectii financiare '!AM60</f>
        <v>35</v>
      </c>
      <c r="AL138" s="221">
        <f>'7-Proiectii financiare '!AN60</f>
        <v>36</v>
      </c>
      <c r="AM138" s="221">
        <f>'7-Proiectii financiare '!AO60</f>
        <v>37</v>
      </c>
      <c r="AN138" s="221">
        <f>'7-Proiectii financiare '!AP60</f>
        <v>38</v>
      </c>
      <c r="AO138" s="221">
        <f>'7-Proiectii financiare '!AQ60</f>
        <v>39</v>
      </c>
      <c r="AP138" s="221">
        <f>'7-Proiectii financiare '!AR60</f>
        <v>40</v>
      </c>
      <c r="AQ138" s="221"/>
      <c r="AR138" s="221"/>
    </row>
    <row r="139" spans="1:44" ht="24" x14ac:dyDescent="0.2">
      <c r="A139" s="161" t="s">
        <v>568</v>
      </c>
      <c r="C139" s="164" t="str">
        <f>IF(C138&lt;=($B$5+$E$62),C15,"")</f>
        <v/>
      </c>
      <c r="D139" s="164" t="str">
        <f t="shared" ref="D139:AP139" si="34">IF(D138&lt;=($B$5+$E$62),D15,"")</f>
        <v/>
      </c>
      <c r="E139" s="164" t="str">
        <f t="shared" si="34"/>
        <v/>
      </c>
      <c r="F139" s="164" t="str">
        <f t="shared" si="34"/>
        <v/>
      </c>
      <c r="G139" s="164" t="str">
        <f t="shared" si="34"/>
        <v/>
      </c>
      <c r="H139" s="164" t="str">
        <f t="shared" si="34"/>
        <v/>
      </c>
      <c r="I139" s="164" t="str">
        <f t="shared" si="34"/>
        <v/>
      </c>
      <c r="J139" s="164" t="str">
        <f t="shared" si="34"/>
        <v/>
      </c>
      <c r="K139" s="164" t="str">
        <f t="shared" si="34"/>
        <v/>
      </c>
      <c r="L139" s="164" t="str">
        <f t="shared" si="34"/>
        <v/>
      </c>
      <c r="M139" s="164" t="str">
        <f t="shared" si="34"/>
        <v/>
      </c>
      <c r="N139" s="164" t="str">
        <f t="shared" si="34"/>
        <v/>
      </c>
      <c r="O139" s="164" t="str">
        <f t="shared" si="34"/>
        <v/>
      </c>
      <c r="P139" s="164" t="str">
        <f t="shared" si="34"/>
        <v/>
      </c>
      <c r="Q139" s="164" t="str">
        <f t="shared" si="34"/>
        <v/>
      </c>
      <c r="R139" s="164" t="str">
        <f t="shared" si="34"/>
        <v/>
      </c>
      <c r="S139" s="164" t="str">
        <f t="shared" si="34"/>
        <v/>
      </c>
      <c r="T139" s="164" t="str">
        <f t="shared" si="34"/>
        <v/>
      </c>
      <c r="U139" s="164" t="str">
        <f t="shared" si="34"/>
        <v/>
      </c>
      <c r="V139" s="164" t="str">
        <f t="shared" si="34"/>
        <v/>
      </c>
      <c r="W139" s="164" t="str">
        <f t="shared" si="34"/>
        <v/>
      </c>
      <c r="X139" s="164" t="str">
        <f t="shared" si="34"/>
        <v/>
      </c>
      <c r="Y139" s="164" t="str">
        <f t="shared" si="34"/>
        <v/>
      </c>
      <c r="Z139" s="164" t="str">
        <f t="shared" si="34"/>
        <v/>
      </c>
      <c r="AA139" s="164" t="str">
        <f t="shared" si="34"/>
        <v/>
      </c>
      <c r="AB139" s="164" t="str">
        <f t="shared" si="34"/>
        <v/>
      </c>
      <c r="AC139" s="164" t="str">
        <f t="shared" si="34"/>
        <v/>
      </c>
      <c r="AD139" s="164" t="str">
        <f t="shared" si="34"/>
        <v/>
      </c>
      <c r="AE139" s="164" t="str">
        <f t="shared" si="34"/>
        <v/>
      </c>
      <c r="AF139" s="164" t="str">
        <f t="shared" si="34"/>
        <v/>
      </c>
      <c r="AG139" s="164" t="str">
        <f t="shared" si="34"/>
        <v/>
      </c>
      <c r="AH139" s="164" t="str">
        <f t="shared" si="34"/>
        <v/>
      </c>
      <c r="AI139" s="164" t="str">
        <f t="shared" si="34"/>
        <v/>
      </c>
      <c r="AJ139" s="164" t="str">
        <f t="shared" si="34"/>
        <v/>
      </c>
      <c r="AK139" s="164" t="str">
        <f t="shared" si="34"/>
        <v/>
      </c>
      <c r="AL139" s="164" t="str">
        <f t="shared" si="34"/>
        <v/>
      </c>
      <c r="AM139" s="164" t="str">
        <f t="shared" si="34"/>
        <v/>
      </c>
      <c r="AN139" s="164" t="str">
        <f t="shared" si="34"/>
        <v/>
      </c>
      <c r="AO139" s="164" t="str">
        <f t="shared" si="34"/>
        <v/>
      </c>
      <c r="AP139" s="315" t="str">
        <f t="shared" si="34"/>
        <v/>
      </c>
      <c r="AQ139" s="322"/>
      <c r="AR139" s="322"/>
    </row>
    <row r="140" spans="1:44" ht="24" x14ac:dyDescent="0.2">
      <c r="A140" s="161" t="s">
        <v>569</v>
      </c>
      <c r="C140" s="164" t="str">
        <f t="shared" ref="C140:V140" si="35">IF(C138&lt;=($B$5+$E$62),C18,"")</f>
        <v/>
      </c>
      <c r="D140" s="164" t="str">
        <f t="shared" si="35"/>
        <v/>
      </c>
      <c r="E140" s="164" t="str">
        <f t="shared" si="35"/>
        <v/>
      </c>
      <c r="F140" s="164" t="str">
        <f t="shared" si="35"/>
        <v/>
      </c>
      <c r="G140" s="164" t="str">
        <f t="shared" si="35"/>
        <v/>
      </c>
      <c r="H140" s="164" t="str">
        <f t="shared" si="35"/>
        <v/>
      </c>
      <c r="I140" s="164" t="str">
        <f t="shared" si="35"/>
        <v/>
      </c>
      <c r="J140" s="164" t="str">
        <f t="shared" si="35"/>
        <v/>
      </c>
      <c r="K140" s="164" t="str">
        <f t="shared" si="35"/>
        <v/>
      </c>
      <c r="L140" s="164" t="str">
        <f t="shared" si="35"/>
        <v/>
      </c>
      <c r="M140" s="164" t="str">
        <f t="shared" si="35"/>
        <v/>
      </c>
      <c r="N140" s="164" t="str">
        <f t="shared" si="35"/>
        <v/>
      </c>
      <c r="O140" s="164" t="str">
        <f t="shared" si="35"/>
        <v/>
      </c>
      <c r="P140" s="164" t="str">
        <f t="shared" si="35"/>
        <v/>
      </c>
      <c r="Q140" s="164" t="str">
        <f t="shared" si="35"/>
        <v/>
      </c>
      <c r="R140" s="164" t="str">
        <f t="shared" si="35"/>
        <v/>
      </c>
      <c r="S140" s="164" t="str">
        <f t="shared" si="35"/>
        <v/>
      </c>
      <c r="T140" s="164" t="str">
        <f t="shared" si="35"/>
        <v/>
      </c>
      <c r="U140" s="164" t="str">
        <f t="shared" si="35"/>
        <v/>
      </c>
      <c r="V140" s="164" t="str">
        <f t="shared" si="35"/>
        <v/>
      </c>
      <c r="W140" s="164" t="str">
        <f>IF(W138&lt;=($B$5+$E$62),W18,"")</f>
        <v/>
      </c>
      <c r="X140" s="164" t="str">
        <f t="shared" ref="X140:AP140" si="36">IF(X138&lt;=($B$5+$E$62),X18,"")</f>
        <v/>
      </c>
      <c r="Y140" s="164" t="str">
        <f t="shared" si="36"/>
        <v/>
      </c>
      <c r="Z140" s="164" t="str">
        <f t="shared" si="36"/>
        <v/>
      </c>
      <c r="AA140" s="164" t="str">
        <f t="shared" si="36"/>
        <v/>
      </c>
      <c r="AB140" s="164" t="str">
        <f t="shared" si="36"/>
        <v/>
      </c>
      <c r="AC140" s="164" t="str">
        <f t="shared" si="36"/>
        <v/>
      </c>
      <c r="AD140" s="164" t="str">
        <f t="shared" si="36"/>
        <v/>
      </c>
      <c r="AE140" s="164" t="str">
        <f t="shared" si="36"/>
        <v/>
      </c>
      <c r="AF140" s="164" t="str">
        <f t="shared" si="36"/>
        <v/>
      </c>
      <c r="AG140" s="164" t="str">
        <f t="shared" si="36"/>
        <v/>
      </c>
      <c r="AH140" s="164" t="str">
        <f t="shared" si="36"/>
        <v/>
      </c>
      <c r="AI140" s="164" t="str">
        <f t="shared" si="36"/>
        <v/>
      </c>
      <c r="AJ140" s="164" t="str">
        <f t="shared" si="36"/>
        <v/>
      </c>
      <c r="AK140" s="164" t="str">
        <f t="shared" si="36"/>
        <v/>
      </c>
      <c r="AL140" s="164" t="str">
        <f t="shared" si="36"/>
        <v/>
      </c>
      <c r="AM140" s="164" t="str">
        <f t="shared" si="36"/>
        <v/>
      </c>
      <c r="AN140" s="164" t="str">
        <f t="shared" si="36"/>
        <v/>
      </c>
      <c r="AO140" s="164" t="str">
        <f t="shared" si="36"/>
        <v/>
      </c>
      <c r="AP140" s="315" t="str">
        <f t="shared" si="36"/>
        <v/>
      </c>
      <c r="AQ140" s="322"/>
      <c r="AR140" s="322"/>
    </row>
    <row r="141" spans="1:44" ht="36" x14ac:dyDescent="0.2">
      <c r="A141" s="240" t="s">
        <v>518</v>
      </c>
      <c r="C141" s="237"/>
      <c r="D141" s="237"/>
      <c r="E141" s="237">
        <v>0</v>
      </c>
      <c r="F141" s="237"/>
      <c r="G141" s="237"/>
      <c r="H141" s="237"/>
      <c r="I141" s="237"/>
      <c r="J141" s="237"/>
      <c r="K141" s="237"/>
      <c r="L141" s="237"/>
      <c r="M141" s="237"/>
      <c r="N141" s="237"/>
      <c r="O141" s="237"/>
      <c r="P141" s="237"/>
      <c r="Q141" s="237"/>
      <c r="R141" s="237"/>
      <c r="S141" s="237"/>
      <c r="T141" s="237"/>
      <c r="U141" s="237"/>
      <c r="V141" s="237"/>
      <c r="W141" s="237"/>
      <c r="X141" s="237">
        <v>0</v>
      </c>
      <c r="Y141" s="237"/>
      <c r="Z141" s="237"/>
      <c r="AA141" s="237"/>
      <c r="AB141" s="237"/>
      <c r="AC141" s="237"/>
      <c r="AD141" s="237"/>
      <c r="AE141" s="237"/>
      <c r="AF141" s="237"/>
      <c r="AG141" s="237"/>
      <c r="AH141" s="237"/>
      <c r="AI141" s="237"/>
      <c r="AJ141" s="237"/>
      <c r="AK141" s="237"/>
      <c r="AL141" s="237"/>
      <c r="AM141" s="237"/>
      <c r="AN141" s="237"/>
      <c r="AO141" s="237"/>
      <c r="AP141" s="335"/>
      <c r="AQ141" s="323"/>
      <c r="AR141" s="323"/>
    </row>
    <row r="142" spans="1:44" ht="24" x14ac:dyDescent="0.2">
      <c r="A142" s="75" t="s">
        <v>572</v>
      </c>
      <c r="B142" s="189"/>
      <c r="C142" s="200" t="str">
        <f>IFERROR(C139-C140-C141,"")</f>
        <v/>
      </c>
      <c r="D142" s="200" t="str">
        <f t="shared" ref="D142:T142" si="37">IFERROR(D139-D140-D141,"")</f>
        <v/>
      </c>
      <c r="E142" s="200" t="str">
        <f t="shared" si="37"/>
        <v/>
      </c>
      <c r="F142" s="200" t="str">
        <f t="shared" si="37"/>
        <v/>
      </c>
      <c r="G142" s="200" t="str">
        <f t="shared" si="37"/>
        <v/>
      </c>
      <c r="H142" s="200" t="str">
        <f t="shared" si="37"/>
        <v/>
      </c>
      <c r="I142" s="200" t="str">
        <f t="shared" si="37"/>
        <v/>
      </c>
      <c r="J142" s="200" t="str">
        <f t="shared" si="37"/>
        <v/>
      </c>
      <c r="K142" s="200" t="str">
        <f t="shared" si="37"/>
        <v/>
      </c>
      <c r="L142" s="200" t="str">
        <f t="shared" si="37"/>
        <v/>
      </c>
      <c r="M142" s="200" t="str">
        <f t="shared" si="37"/>
        <v/>
      </c>
      <c r="N142" s="200" t="str">
        <f t="shared" si="37"/>
        <v/>
      </c>
      <c r="O142" s="200" t="str">
        <f t="shared" si="37"/>
        <v/>
      </c>
      <c r="P142" s="200" t="str">
        <f t="shared" si="37"/>
        <v/>
      </c>
      <c r="Q142" s="200" t="str">
        <f t="shared" si="37"/>
        <v/>
      </c>
      <c r="R142" s="200" t="str">
        <f t="shared" si="37"/>
        <v/>
      </c>
      <c r="S142" s="200" t="str">
        <f t="shared" si="37"/>
        <v/>
      </c>
      <c r="T142" s="200" t="str">
        <f t="shared" si="37"/>
        <v/>
      </c>
      <c r="U142" s="200" t="str">
        <f>IFERROR(U139-U140-U141,"")</f>
        <v/>
      </c>
      <c r="V142" s="200" t="str">
        <f t="shared" ref="V142:AP142" si="38">IFERROR(V139-V140-V141,"")</f>
        <v/>
      </c>
      <c r="W142" s="200" t="str">
        <f>IFERROR(W139-W140-W141,"")</f>
        <v/>
      </c>
      <c r="X142" s="200" t="str">
        <f t="shared" si="38"/>
        <v/>
      </c>
      <c r="Y142" s="200" t="str">
        <f t="shared" si="38"/>
        <v/>
      </c>
      <c r="Z142" s="200" t="str">
        <f t="shared" si="38"/>
        <v/>
      </c>
      <c r="AA142" s="200" t="str">
        <f t="shared" si="38"/>
        <v/>
      </c>
      <c r="AB142" s="200" t="str">
        <f t="shared" si="38"/>
        <v/>
      </c>
      <c r="AC142" s="200" t="str">
        <f t="shared" si="38"/>
        <v/>
      </c>
      <c r="AD142" s="200" t="str">
        <f t="shared" si="38"/>
        <v/>
      </c>
      <c r="AE142" s="200" t="str">
        <f t="shared" si="38"/>
        <v/>
      </c>
      <c r="AF142" s="200" t="str">
        <f t="shared" si="38"/>
        <v/>
      </c>
      <c r="AG142" s="200" t="str">
        <f t="shared" si="38"/>
        <v/>
      </c>
      <c r="AH142" s="200" t="str">
        <f t="shared" si="38"/>
        <v/>
      </c>
      <c r="AI142" s="200" t="str">
        <f t="shared" si="38"/>
        <v/>
      </c>
      <c r="AJ142" s="200" t="str">
        <f t="shared" si="38"/>
        <v/>
      </c>
      <c r="AK142" s="200" t="str">
        <f t="shared" si="38"/>
        <v/>
      </c>
      <c r="AL142" s="200" t="str">
        <f t="shared" si="38"/>
        <v/>
      </c>
      <c r="AM142" s="200" t="str">
        <f t="shared" si="38"/>
        <v/>
      </c>
      <c r="AN142" s="200" t="str">
        <f t="shared" si="38"/>
        <v/>
      </c>
      <c r="AO142" s="200" t="str">
        <f t="shared" si="38"/>
        <v/>
      </c>
      <c r="AP142" s="316" t="str">
        <f t="shared" si="38"/>
        <v/>
      </c>
      <c r="AQ142" s="324"/>
      <c r="AR142" s="324"/>
    </row>
    <row r="143" spans="1:44" ht="36" x14ac:dyDescent="0.2">
      <c r="A143" s="75" t="s">
        <v>581</v>
      </c>
      <c r="B143" s="189"/>
      <c r="C143" s="165"/>
      <c r="D143" s="189"/>
      <c r="E143" s="189"/>
      <c r="F143" s="189"/>
      <c r="G143" s="189"/>
      <c r="H143" s="189"/>
      <c r="I143" s="189"/>
      <c r="J143" s="189"/>
      <c r="K143" s="189"/>
      <c r="L143" s="189"/>
      <c r="M143" s="198"/>
      <c r="N143" s="198"/>
      <c r="O143" s="198"/>
      <c r="P143" s="198"/>
      <c r="Q143" s="198"/>
      <c r="R143" s="198"/>
      <c r="S143" s="198"/>
      <c r="T143" s="198"/>
      <c r="U143" s="198"/>
      <c r="V143" s="254"/>
      <c r="W143" s="254"/>
      <c r="X143" s="254"/>
      <c r="Y143" s="254"/>
      <c r="Z143" s="254"/>
      <c r="AA143" s="254"/>
      <c r="AB143" s="254"/>
      <c r="AC143" s="254"/>
      <c r="AD143" s="254"/>
      <c r="AE143" s="254"/>
      <c r="AF143" s="254"/>
      <c r="AG143" s="254"/>
      <c r="AH143" s="254"/>
      <c r="AI143" s="254"/>
      <c r="AJ143" s="254"/>
      <c r="AK143" s="254"/>
      <c r="AL143" s="254"/>
      <c r="AM143" s="254"/>
      <c r="AN143" s="254"/>
      <c r="AO143" s="254"/>
      <c r="AP143" s="317"/>
      <c r="AQ143" s="246"/>
      <c r="AR143" s="246"/>
    </row>
    <row r="144" spans="1:44" ht="24" x14ac:dyDescent="0.2">
      <c r="A144" s="74" t="s">
        <v>582</v>
      </c>
      <c r="B144" s="189"/>
      <c r="C144" s="165">
        <f>'6-Plan investitional'!E68</f>
        <v>0</v>
      </c>
      <c r="D144" s="165">
        <f>'6-Plan investitional'!F68</f>
        <v>0</v>
      </c>
      <c r="E144" s="165">
        <f>'6-Plan investitional'!G68</f>
        <v>0</v>
      </c>
      <c r="F144" s="165">
        <f>'6-Plan investitional'!H68</f>
        <v>0</v>
      </c>
      <c r="G144" s="165">
        <f>'6-Plan investitional'!I68</f>
        <v>0</v>
      </c>
      <c r="H144" s="165">
        <f>'6-Plan investitional'!J68</f>
        <v>0</v>
      </c>
      <c r="I144" s="165">
        <f>'6-Plan investitional'!K68</f>
        <v>0</v>
      </c>
      <c r="J144" s="165">
        <f>'6-Plan investitional'!L68</f>
        <v>0</v>
      </c>
      <c r="K144" s="165">
        <f>'6-Plan investitional'!M68</f>
        <v>0</v>
      </c>
      <c r="L144" s="165">
        <f>'6-Plan investitional'!N68</f>
        <v>0</v>
      </c>
      <c r="M144" s="165">
        <f>'6-Plan investitional'!O68</f>
        <v>0</v>
      </c>
      <c r="N144" s="165">
        <f>'6-Plan investitional'!P68</f>
        <v>0</v>
      </c>
      <c r="O144" s="165">
        <f>'6-Plan investitional'!Q68</f>
        <v>0</v>
      </c>
      <c r="P144" s="165">
        <f>'6-Plan investitional'!R68</f>
        <v>0</v>
      </c>
      <c r="Q144" s="165">
        <f>'6-Plan investitional'!S68</f>
        <v>0</v>
      </c>
      <c r="R144" s="165">
        <f>'6-Plan investitional'!T68</f>
        <v>0</v>
      </c>
      <c r="S144" s="165">
        <f>'6-Plan investitional'!U68</f>
        <v>0</v>
      </c>
      <c r="T144" s="165">
        <f>'6-Plan investitional'!V68</f>
        <v>0</v>
      </c>
      <c r="U144" s="165">
        <f>'6-Plan investitional'!W68</f>
        <v>0</v>
      </c>
      <c r="V144" s="255">
        <f>'6-Plan investitional'!X68</f>
        <v>0</v>
      </c>
      <c r="W144" s="255">
        <f>'6-Plan investitional'!Y68</f>
        <v>0</v>
      </c>
      <c r="X144" s="255">
        <f>'6-Plan investitional'!Z68</f>
        <v>0</v>
      </c>
      <c r="Y144" s="255">
        <f>'6-Plan investitional'!AA68</f>
        <v>0</v>
      </c>
      <c r="Z144" s="255">
        <f>'6-Plan investitional'!AB68</f>
        <v>0</v>
      </c>
      <c r="AA144" s="255">
        <f>'6-Plan investitional'!AC68</f>
        <v>0</v>
      </c>
      <c r="AB144" s="255">
        <f>'6-Plan investitional'!AD68</f>
        <v>0</v>
      </c>
      <c r="AC144" s="255">
        <f>'6-Plan investitional'!AE68</f>
        <v>0</v>
      </c>
      <c r="AD144" s="255">
        <f>'6-Plan investitional'!AF68</f>
        <v>0</v>
      </c>
      <c r="AE144" s="255">
        <f>'6-Plan investitional'!AG68</f>
        <v>0</v>
      </c>
      <c r="AF144" s="255">
        <f>'6-Plan investitional'!AH68</f>
        <v>0</v>
      </c>
      <c r="AG144" s="255">
        <f>'6-Plan investitional'!AI68</f>
        <v>0</v>
      </c>
      <c r="AH144" s="255">
        <f>'6-Plan investitional'!AJ68</f>
        <v>0</v>
      </c>
      <c r="AI144" s="255">
        <f>'6-Plan investitional'!AK68</f>
        <v>0</v>
      </c>
      <c r="AJ144" s="255">
        <f>'6-Plan investitional'!AL68</f>
        <v>0</v>
      </c>
      <c r="AK144" s="255">
        <f>'6-Plan investitional'!AM68</f>
        <v>0</v>
      </c>
      <c r="AL144" s="255">
        <f>'6-Plan investitional'!AN68</f>
        <v>0</v>
      </c>
      <c r="AM144" s="255">
        <f>'6-Plan investitional'!AO68</f>
        <v>0</v>
      </c>
      <c r="AN144" s="255">
        <f>'6-Plan investitional'!AP68</f>
        <v>0</v>
      </c>
      <c r="AO144" s="255">
        <f>'6-Plan investitional'!AQ68</f>
        <v>0</v>
      </c>
      <c r="AP144" s="318">
        <f>'6-Plan investitional'!AR68</f>
        <v>0</v>
      </c>
      <c r="AQ144" s="221"/>
      <c r="AR144" s="221"/>
    </row>
    <row r="145" spans="1:44" x14ac:dyDescent="0.2">
      <c r="A145" s="74" t="str">
        <f>'6-Plan investitional'!A70:B70</f>
        <v>Valoare TVA (TOTAL)</v>
      </c>
      <c r="B145" s="189"/>
      <c r="C145" s="165">
        <f>'6-Plan investitional'!E70</f>
        <v>0</v>
      </c>
      <c r="D145" s="165">
        <f>'6-Plan investitional'!F70</f>
        <v>0</v>
      </c>
      <c r="E145" s="165">
        <f>'6-Plan investitional'!G70</f>
        <v>0</v>
      </c>
      <c r="F145" s="165">
        <f>'6-Plan investitional'!H70</f>
        <v>0</v>
      </c>
      <c r="G145" s="165">
        <f>'6-Plan investitional'!I70</f>
        <v>0</v>
      </c>
      <c r="H145" s="165">
        <f>'6-Plan investitional'!J69</f>
        <v>0</v>
      </c>
      <c r="I145" s="165">
        <f>'6-Plan investitional'!K69</f>
        <v>0</v>
      </c>
      <c r="J145" s="165">
        <f>'6-Plan investitional'!L69</f>
        <v>0</v>
      </c>
      <c r="K145" s="165">
        <f>'6-Plan investitional'!M69</f>
        <v>0</v>
      </c>
      <c r="L145" s="165">
        <f>'6-Plan investitional'!N69</f>
        <v>0</v>
      </c>
      <c r="M145" s="165">
        <f>'6-Plan investitional'!O69</f>
        <v>0</v>
      </c>
      <c r="N145" s="165">
        <f>'6-Plan investitional'!P69</f>
        <v>0</v>
      </c>
      <c r="O145" s="165">
        <f>'6-Plan investitional'!Q69</f>
        <v>0</v>
      </c>
      <c r="P145" s="165">
        <f>'6-Plan investitional'!R69</f>
        <v>0</v>
      </c>
      <c r="Q145" s="165">
        <f>'6-Plan investitional'!S69</f>
        <v>0</v>
      </c>
      <c r="R145" s="165">
        <f>'6-Plan investitional'!T69</f>
        <v>0</v>
      </c>
      <c r="S145" s="165">
        <f>'6-Plan investitional'!U69</f>
        <v>0</v>
      </c>
      <c r="T145" s="165">
        <f>'6-Plan investitional'!V69</f>
        <v>0</v>
      </c>
      <c r="U145" s="165">
        <f>'6-Plan investitional'!W69</f>
        <v>0</v>
      </c>
      <c r="V145" s="255">
        <f>'6-Plan investitional'!X69</f>
        <v>0</v>
      </c>
      <c r="W145" s="255">
        <f>'6-Plan investitional'!Y69</f>
        <v>0</v>
      </c>
      <c r="X145" s="255">
        <f>'6-Plan investitional'!Z69</f>
        <v>0</v>
      </c>
      <c r="Y145" s="255">
        <f>'6-Plan investitional'!AA69</f>
        <v>0</v>
      </c>
      <c r="Z145" s="255">
        <f>'6-Plan investitional'!AB69</f>
        <v>0</v>
      </c>
      <c r="AA145" s="255">
        <f>'6-Plan investitional'!AC69</f>
        <v>0</v>
      </c>
      <c r="AB145" s="255">
        <f>'6-Plan investitional'!AD69</f>
        <v>0</v>
      </c>
      <c r="AC145" s="255">
        <f>'6-Plan investitional'!AE69</f>
        <v>0</v>
      </c>
      <c r="AD145" s="255">
        <f>'6-Plan investitional'!AF69</f>
        <v>0</v>
      </c>
      <c r="AE145" s="255">
        <f>'6-Plan investitional'!AG69</f>
        <v>0</v>
      </c>
      <c r="AF145" s="255">
        <f>'6-Plan investitional'!AH69</f>
        <v>0</v>
      </c>
      <c r="AG145" s="255">
        <f>'6-Plan investitional'!AI69</f>
        <v>0</v>
      </c>
      <c r="AH145" s="255">
        <f>'6-Plan investitional'!AJ69</f>
        <v>0</v>
      </c>
      <c r="AI145" s="255">
        <f>'6-Plan investitional'!AK69</f>
        <v>0</v>
      </c>
      <c r="AJ145" s="255">
        <f>'6-Plan investitional'!AL69</f>
        <v>0</v>
      </c>
      <c r="AK145" s="255">
        <f>'6-Plan investitional'!AM69</f>
        <v>0</v>
      </c>
      <c r="AL145" s="255">
        <f>'6-Plan investitional'!AN69</f>
        <v>0</v>
      </c>
      <c r="AM145" s="255">
        <f>'6-Plan investitional'!AO69</f>
        <v>0</v>
      </c>
      <c r="AN145" s="255">
        <f>'6-Plan investitional'!AP69</f>
        <v>0</v>
      </c>
      <c r="AO145" s="255">
        <f>'6-Plan investitional'!AQ69</f>
        <v>0</v>
      </c>
      <c r="AP145" s="318">
        <f>'6-Plan investitional'!AR69</f>
        <v>0</v>
      </c>
      <c r="AQ145" s="221"/>
      <c r="AR145" s="221"/>
    </row>
    <row r="146" spans="1:44" x14ac:dyDescent="0.2">
      <c r="A146" s="74" t="s">
        <v>583</v>
      </c>
      <c r="B146" s="189"/>
      <c r="C146" s="165">
        <f>'6-Plan investitional'!E31</f>
        <v>0</v>
      </c>
      <c r="D146" s="165">
        <f>'6-Plan investitional'!F31</f>
        <v>0</v>
      </c>
      <c r="E146" s="165">
        <f>'6-Plan investitional'!G31</f>
        <v>0</v>
      </c>
      <c r="F146" s="165">
        <f>'6-Plan investitional'!H31</f>
        <v>0</v>
      </c>
      <c r="G146" s="165">
        <f>'6-Plan investitional'!I31</f>
        <v>0</v>
      </c>
      <c r="H146" s="189"/>
      <c r="I146" s="189"/>
      <c r="J146" s="189"/>
      <c r="K146" s="189"/>
      <c r="L146" s="189"/>
      <c r="M146" s="198"/>
      <c r="N146" s="198"/>
      <c r="O146" s="198"/>
      <c r="P146" s="198"/>
      <c r="Q146" s="198"/>
      <c r="R146" s="198"/>
      <c r="S146" s="198"/>
      <c r="T146" s="198"/>
      <c r="U146" s="198"/>
      <c r="V146" s="254"/>
      <c r="W146" s="254"/>
      <c r="X146" s="254"/>
      <c r="Y146" s="254"/>
      <c r="Z146" s="254"/>
      <c r="AA146" s="254"/>
      <c r="AB146" s="254"/>
      <c r="AC146" s="254"/>
      <c r="AD146" s="254"/>
      <c r="AE146" s="254"/>
      <c r="AF146" s="254"/>
      <c r="AG146" s="254"/>
      <c r="AH146" s="254"/>
      <c r="AI146" s="254"/>
      <c r="AJ146" s="254"/>
      <c r="AK146" s="254"/>
      <c r="AL146" s="254"/>
      <c r="AM146" s="254"/>
      <c r="AN146" s="254"/>
      <c r="AO146" s="254"/>
      <c r="AP146" s="317"/>
      <c r="AQ146" s="246"/>
      <c r="AR146" s="246"/>
    </row>
    <row r="147" spans="1:44" ht="24" x14ac:dyDescent="0.2">
      <c r="A147" s="74" t="s">
        <v>584</v>
      </c>
      <c r="B147" s="189"/>
      <c r="C147" s="201">
        <f>C144-C145-C146</f>
        <v>0</v>
      </c>
      <c r="D147" s="201">
        <f t="shared" ref="D147:AP147" si="39">D144-D145-D146</f>
        <v>0</v>
      </c>
      <c r="E147" s="201">
        <f t="shared" si="39"/>
        <v>0</v>
      </c>
      <c r="F147" s="201">
        <f t="shared" si="39"/>
        <v>0</v>
      </c>
      <c r="G147" s="201">
        <f t="shared" si="39"/>
        <v>0</v>
      </c>
      <c r="H147" s="201">
        <f t="shared" si="39"/>
        <v>0</v>
      </c>
      <c r="I147" s="201">
        <f t="shared" si="39"/>
        <v>0</v>
      </c>
      <c r="J147" s="201">
        <f t="shared" si="39"/>
        <v>0</v>
      </c>
      <c r="K147" s="201">
        <f t="shared" si="39"/>
        <v>0</v>
      </c>
      <c r="L147" s="201">
        <f t="shared" si="39"/>
        <v>0</v>
      </c>
      <c r="M147" s="201">
        <f t="shared" si="39"/>
        <v>0</v>
      </c>
      <c r="N147" s="201">
        <f t="shared" si="39"/>
        <v>0</v>
      </c>
      <c r="O147" s="201">
        <f t="shared" si="39"/>
        <v>0</v>
      </c>
      <c r="P147" s="201">
        <f t="shared" si="39"/>
        <v>0</v>
      </c>
      <c r="Q147" s="201">
        <f t="shared" si="39"/>
        <v>0</v>
      </c>
      <c r="R147" s="201">
        <f t="shared" si="39"/>
        <v>0</v>
      </c>
      <c r="S147" s="201">
        <f t="shared" si="39"/>
        <v>0</v>
      </c>
      <c r="T147" s="201">
        <f t="shared" si="39"/>
        <v>0</v>
      </c>
      <c r="U147" s="201">
        <f t="shared" si="39"/>
        <v>0</v>
      </c>
      <c r="V147" s="201">
        <f t="shared" si="39"/>
        <v>0</v>
      </c>
      <c r="W147" s="201">
        <f t="shared" si="39"/>
        <v>0</v>
      </c>
      <c r="X147" s="201">
        <f t="shared" si="39"/>
        <v>0</v>
      </c>
      <c r="Y147" s="201">
        <f t="shared" si="39"/>
        <v>0</v>
      </c>
      <c r="Z147" s="201">
        <f t="shared" si="39"/>
        <v>0</v>
      </c>
      <c r="AA147" s="201">
        <f t="shared" si="39"/>
        <v>0</v>
      </c>
      <c r="AB147" s="201">
        <f t="shared" si="39"/>
        <v>0</v>
      </c>
      <c r="AC147" s="201">
        <f t="shared" si="39"/>
        <v>0</v>
      </c>
      <c r="AD147" s="201">
        <f t="shared" si="39"/>
        <v>0</v>
      </c>
      <c r="AE147" s="201">
        <f t="shared" si="39"/>
        <v>0</v>
      </c>
      <c r="AF147" s="201">
        <f t="shared" si="39"/>
        <v>0</v>
      </c>
      <c r="AG147" s="201">
        <f t="shared" si="39"/>
        <v>0</v>
      </c>
      <c r="AH147" s="201">
        <f t="shared" si="39"/>
        <v>0</v>
      </c>
      <c r="AI147" s="201">
        <f t="shared" si="39"/>
        <v>0</v>
      </c>
      <c r="AJ147" s="201">
        <f t="shared" si="39"/>
        <v>0</v>
      </c>
      <c r="AK147" s="201">
        <f t="shared" si="39"/>
        <v>0</v>
      </c>
      <c r="AL147" s="201">
        <f t="shared" si="39"/>
        <v>0</v>
      </c>
      <c r="AM147" s="201">
        <f t="shared" si="39"/>
        <v>0</v>
      </c>
      <c r="AN147" s="201">
        <f t="shared" si="39"/>
        <v>0</v>
      </c>
      <c r="AO147" s="201">
        <f t="shared" si="39"/>
        <v>0</v>
      </c>
      <c r="AP147" s="319">
        <f t="shared" si="39"/>
        <v>0</v>
      </c>
      <c r="AQ147" s="325"/>
      <c r="AR147" s="325"/>
    </row>
    <row r="148" spans="1:44" ht="24" x14ac:dyDescent="0.2">
      <c r="A148" s="74" t="s">
        <v>585</v>
      </c>
      <c r="B148" s="189"/>
      <c r="C148" s="201" t="e">
        <f>'6-Plan investitional'!E61</f>
        <v>#DIV/0!</v>
      </c>
      <c r="D148" s="201" t="e">
        <f>'6-Plan investitional'!F61</f>
        <v>#DIV/0!</v>
      </c>
      <c r="E148" s="201" t="e">
        <f>'6-Plan investitional'!G61</f>
        <v>#DIV/0!</v>
      </c>
      <c r="F148" s="201" t="e">
        <f>'6-Plan investitional'!H61</f>
        <v>#DIV/0!</v>
      </c>
      <c r="G148" s="201" t="e">
        <f>'6-Plan investitional'!I61</f>
        <v>#DIV/0!</v>
      </c>
      <c r="H148" s="201" t="str">
        <f>IFERROR('6-Plan investitional'!H61*'6-Plan investitional'!J52,"")</f>
        <v/>
      </c>
      <c r="I148" s="201" t="str">
        <f>IFERROR('6-Plan investitional'!I61*'6-Plan investitional'!K52,"")</f>
        <v/>
      </c>
      <c r="J148" s="201">
        <f>IFERROR('6-Plan investitional'!J61*'6-Plan investitional'!L52,"")</f>
        <v>0</v>
      </c>
      <c r="K148" s="201">
        <f>IFERROR('6-Plan investitional'!K61*'6-Plan investitional'!M52,"")</f>
        <v>0</v>
      </c>
      <c r="L148" s="201">
        <f>IFERROR('6-Plan investitional'!L61*'6-Plan investitional'!N52,"")</f>
        <v>0</v>
      </c>
      <c r="M148" s="201">
        <f>IFERROR('6-Plan investitional'!M61*'6-Plan investitional'!O52,"")</f>
        <v>0</v>
      </c>
      <c r="N148" s="201">
        <f>IFERROR('6-Plan investitional'!N61*'6-Plan investitional'!P52,"")</f>
        <v>0</v>
      </c>
      <c r="O148" s="201">
        <f>IFERROR('6-Plan investitional'!O61*'6-Plan investitional'!Q52,"")</f>
        <v>0</v>
      </c>
      <c r="P148" s="201">
        <f>IFERROR('6-Plan investitional'!P61*'6-Plan investitional'!R52,"")</f>
        <v>0</v>
      </c>
      <c r="Q148" s="201">
        <f>IFERROR('6-Plan investitional'!Q61*'6-Plan investitional'!S52,"")</f>
        <v>0</v>
      </c>
      <c r="R148" s="201">
        <f>IFERROR('6-Plan investitional'!R61*'6-Plan investitional'!T52,"")</f>
        <v>0</v>
      </c>
      <c r="S148" s="201">
        <f>IFERROR('6-Plan investitional'!S61*'6-Plan investitional'!U52,"")</f>
        <v>0</v>
      </c>
      <c r="T148" s="201">
        <f>IFERROR('6-Plan investitional'!T61*'6-Plan investitional'!V52,"")</f>
        <v>0</v>
      </c>
      <c r="U148" s="201">
        <f>IFERROR('6-Plan investitional'!U61*'6-Plan investitional'!W52,"")</f>
        <v>0</v>
      </c>
      <c r="V148" s="201">
        <f>IFERROR('6-Plan investitional'!V61*'6-Plan investitional'!X52,"")</f>
        <v>0</v>
      </c>
      <c r="W148" s="201">
        <f>IFERROR('6-Plan investitional'!W61*'6-Plan investitional'!Y52,"")</f>
        <v>0</v>
      </c>
      <c r="X148" s="201">
        <f>IFERROR('6-Plan investitional'!X61*'6-Plan investitional'!Z52,"")</f>
        <v>0</v>
      </c>
      <c r="Y148" s="201">
        <f>IFERROR('6-Plan investitional'!Y61*'6-Plan investitional'!AA52,"")</f>
        <v>0</v>
      </c>
      <c r="Z148" s="201">
        <f>IFERROR('6-Plan investitional'!Z61*'6-Plan investitional'!AB52,"")</f>
        <v>0</v>
      </c>
      <c r="AA148" s="201">
        <f>IFERROR('6-Plan investitional'!AA61*'6-Plan investitional'!AC52,"")</f>
        <v>0</v>
      </c>
      <c r="AB148" s="201">
        <f>IFERROR('6-Plan investitional'!AB61*'6-Plan investitional'!AD52,"")</f>
        <v>0</v>
      </c>
      <c r="AC148" s="201">
        <f>IFERROR('6-Plan investitional'!AC61*'6-Plan investitional'!AE52,"")</f>
        <v>0</v>
      </c>
      <c r="AD148" s="201">
        <f>IFERROR('6-Plan investitional'!AD61*'6-Plan investitional'!AF52,"")</f>
        <v>0</v>
      </c>
      <c r="AE148" s="201">
        <f>IFERROR('6-Plan investitional'!AE61*'6-Plan investitional'!AG52,"")</f>
        <v>0</v>
      </c>
      <c r="AF148" s="201">
        <f>IFERROR('6-Plan investitional'!AF61*'6-Plan investitional'!AH52,"")</f>
        <v>0</v>
      </c>
      <c r="AG148" s="201">
        <f>IFERROR('6-Plan investitional'!AG61*'6-Plan investitional'!AI52,"")</f>
        <v>0</v>
      </c>
      <c r="AH148" s="201">
        <f>IFERROR('6-Plan investitional'!AH61*'6-Plan investitional'!AJ52,"")</f>
        <v>0</v>
      </c>
      <c r="AI148" s="201">
        <f>IFERROR('6-Plan investitional'!AI61*'6-Plan investitional'!AK52,"")</f>
        <v>0</v>
      </c>
      <c r="AJ148" s="201">
        <f>IFERROR('6-Plan investitional'!AJ61*'6-Plan investitional'!AL52,"")</f>
        <v>0</v>
      </c>
      <c r="AK148" s="201">
        <f>IFERROR('6-Plan investitional'!AK61*'6-Plan investitional'!AM52,"")</f>
        <v>0</v>
      </c>
      <c r="AL148" s="201">
        <f>IFERROR('6-Plan investitional'!AL61*'6-Plan investitional'!AN52,"")</f>
        <v>0</v>
      </c>
      <c r="AM148" s="201">
        <f>IFERROR('6-Plan investitional'!AM61*'6-Plan investitional'!AO52,"")</f>
        <v>0</v>
      </c>
      <c r="AN148" s="201">
        <f>IFERROR('6-Plan investitional'!AN61*'6-Plan investitional'!AP52,"")</f>
        <v>0</v>
      </c>
      <c r="AO148" s="201">
        <f>IFERROR('6-Plan investitional'!AO61*'6-Plan investitional'!AQ52,"")</f>
        <v>0</v>
      </c>
      <c r="AP148" s="319">
        <f>IFERROR('6-Plan investitional'!AP61*'6-Plan investitional'!AR52,"")</f>
        <v>0</v>
      </c>
      <c r="AQ148" s="325"/>
      <c r="AR148" s="325"/>
    </row>
    <row r="149" spans="1:44" x14ac:dyDescent="0.2">
      <c r="A149" s="74" t="s">
        <v>586</v>
      </c>
      <c r="B149" s="189"/>
      <c r="C149" s="201" t="str">
        <f>IFERROR('6-Plan investitional'!E58,"")</f>
        <v/>
      </c>
      <c r="D149" s="201" t="str">
        <f>IFERROR('6-Plan investitional'!F58,"")</f>
        <v/>
      </c>
      <c r="E149" s="201" t="str">
        <f>IFERROR('6-Plan investitional'!G58,"")</f>
        <v/>
      </c>
      <c r="F149" s="201" t="str">
        <f>IFERROR('6-Plan investitional'!H58,"")</f>
        <v/>
      </c>
      <c r="G149" s="201" t="str">
        <f>IFERROR('6-Plan investitional'!I58,"")</f>
        <v/>
      </c>
      <c r="H149" s="189"/>
      <c r="I149" s="189"/>
      <c r="J149" s="189"/>
      <c r="K149" s="189"/>
      <c r="L149" s="189"/>
      <c r="M149" s="198"/>
      <c r="N149" s="198"/>
      <c r="O149" s="198"/>
      <c r="P149" s="198"/>
      <c r="Q149" s="198"/>
      <c r="R149" s="198"/>
      <c r="S149" s="198"/>
      <c r="T149" s="198"/>
      <c r="U149" s="198"/>
      <c r="V149" s="254"/>
      <c r="W149" s="254"/>
      <c r="X149" s="254"/>
      <c r="Y149" s="254"/>
      <c r="Z149" s="254"/>
      <c r="AA149" s="254"/>
      <c r="AB149" s="254"/>
      <c r="AC149" s="254"/>
      <c r="AD149" s="254"/>
      <c r="AE149" s="254"/>
      <c r="AF149" s="254"/>
      <c r="AG149" s="254"/>
      <c r="AH149" s="254"/>
      <c r="AI149" s="254"/>
      <c r="AJ149" s="254"/>
      <c r="AK149" s="254"/>
      <c r="AL149" s="254"/>
      <c r="AM149" s="254"/>
      <c r="AN149" s="254"/>
      <c r="AO149" s="254"/>
      <c r="AP149" s="317"/>
      <c r="AQ149" s="246"/>
      <c r="AR149" s="246"/>
    </row>
    <row r="150" spans="1:44" ht="24" x14ac:dyDescent="0.2">
      <c r="A150" s="74" t="s">
        <v>587</v>
      </c>
      <c r="B150" s="189"/>
      <c r="C150" s="165">
        <f>'6-Plan investitional'!E73</f>
        <v>0</v>
      </c>
      <c r="D150" s="165">
        <f>'6-Plan investitional'!F73</f>
        <v>0</v>
      </c>
      <c r="E150" s="165">
        <f>'6-Plan investitional'!G73</f>
        <v>0</v>
      </c>
      <c r="F150" s="165">
        <f>'6-Plan investitional'!H73</f>
        <v>0</v>
      </c>
      <c r="G150" s="165">
        <f>'6-Plan investitional'!I73</f>
        <v>0</v>
      </c>
      <c r="H150" s="238">
        <v>0</v>
      </c>
      <c r="I150" s="238"/>
      <c r="J150" s="238"/>
      <c r="K150" s="238"/>
      <c r="L150" s="238"/>
      <c r="M150" s="239"/>
      <c r="N150" s="239"/>
      <c r="O150" s="239"/>
      <c r="P150" s="239"/>
      <c r="Q150" s="239"/>
      <c r="R150" s="239"/>
      <c r="S150" s="239"/>
      <c r="T150" s="239"/>
      <c r="U150" s="239"/>
      <c r="V150" s="256"/>
      <c r="W150" s="256"/>
      <c r="X150" s="256"/>
      <c r="Y150" s="256"/>
      <c r="Z150" s="256"/>
      <c r="AA150" s="256"/>
      <c r="AB150" s="256"/>
      <c r="AC150" s="256"/>
      <c r="AD150" s="256"/>
      <c r="AE150" s="256"/>
      <c r="AF150" s="256"/>
      <c r="AG150" s="256"/>
      <c r="AH150" s="256"/>
      <c r="AI150" s="256"/>
      <c r="AJ150" s="256"/>
      <c r="AK150" s="256"/>
      <c r="AL150" s="256"/>
      <c r="AM150" s="256"/>
      <c r="AN150" s="256"/>
      <c r="AO150" s="256"/>
      <c r="AP150" s="320"/>
      <c r="AQ150" s="326"/>
      <c r="AR150" s="326"/>
    </row>
    <row r="151" spans="1:44" x14ac:dyDescent="0.2">
      <c r="A151" s="74" t="s">
        <v>588</v>
      </c>
      <c r="B151" s="189"/>
      <c r="C151" s="164" t="str">
        <f>IF(C138&lt;=($B$5+$E$62),'7-Proiectii financiare '!E202+'7-Proiectii financiare '!E203,"")</f>
        <v/>
      </c>
      <c r="D151" s="164" t="str">
        <f>IF(D138&lt;=($B$5+$E$62),'7-Proiectii financiare '!F202+'7-Proiectii financiare '!F203,"")</f>
        <v/>
      </c>
      <c r="E151" s="164" t="str">
        <f>IF(E138&lt;=($B$5+$E$62),'7-Proiectii financiare '!G202+'7-Proiectii financiare '!G203,"")</f>
        <v/>
      </c>
      <c r="F151" s="164" t="str">
        <f>IF(F138&lt;=($B$5+$E$62),'7-Proiectii financiare '!H202+'7-Proiectii financiare '!H203,"")</f>
        <v/>
      </c>
      <c r="G151" s="164" t="str">
        <f>IF(G138&lt;=($B$5+$E$62),'7-Proiectii financiare '!I202+'7-Proiectii financiare '!I203,"")</f>
        <v/>
      </c>
      <c r="H151" s="164" t="str">
        <f>IF(H138&lt;=($B$5+$E$62),'7-Proiectii financiare '!J202+'7-Proiectii financiare '!J203,"")</f>
        <v/>
      </c>
      <c r="I151" s="164" t="str">
        <f>IF(I138&lt;=($B$5+$E$62),'7-Proiectii financiare '!K202+'7-Proiectii financiare '!K203,"")</f>
        <v/>
      </c>
      <c r="J151" s="164" t="str">
        <f>IF(J138&lt;=($B$5+$E$62),'7-Proiectii financiare '!L202+'7-Proiectii financiare '!L203,"")</f>
        <v/>
      </c>
      <c r="K151" s="164" t="str">
        <f>IF(K138&lt;=($B$5+$E$62),'7-Proiectii financiare '!M202+'7-Proiectii financiare '!M203,"")</f>
        <v/>
      </c>
      <c r="L151" s="164" t="str">
        <f>IF(L138&lt;=($B$5+$E$62),'7-Proiectii financiare '!N202+'7-Proiectii financiare '!N203,"")</f>
        <v/>
      </c>
      <c r="M151" s="164" t="str">
        <f>IF(M138&lt;=($B$5+$E$62),'7-Proiectii financiare '!O202+'7-Proiectii financiare '!O203,"")</f>
        <v/>
      </c>
      <c r="N151" s="164" t="str">
        <f>IF(N138&lt;=($B$5+$E$62),'7-Proiectii financiare '!P202+'7-Proiectii financiare '!P203,"")</f>
        <v/>
      </c>
      <c r="O151" s="164" t="str">
        <f>IF(O138&lt;=($B$5+$E$62),'7-Proiectii financiare '!Q202+'7-Proiectii financiare '!Q203,"")</f>
        <v/>
      </c>
      <c r="P151" s="164" t="str">
        <f>IF(P138&lt;=($B$5+$E$62),'7-Proiectii financiare '!R202+'7-Proiectii financiare '!R203,"")</f>
        <v/>
      </c>
      <c r="Q151" s="164" t="str">
        <f>IF(Q138&lt;=($B$5+$E$62),'7-Proiectii financiare '!S202+'7-Proiectii financiare '!S203,"")</f>
        <v/>
      </c>
      <c r="R151" s="164" t="str">
        <f>IF(R138&lt;=($B$5+$E$62),'7-Proiectii financiare '!T202+'7-Proiectii financiare '!T203,"")</f>
        <v/>
      </c>
      <c r="S151" s="164" t="str">
        <f>IF(S138&lt;=($B$5+$E$62),'7-Proiectii financiare '!U202+'7-Proiectii financiare '!U203,"")</f>
        <v/>
      </c>
      <c r="T151" s="164" t="str">
        <f>IF(T138&lt;=($B$5+$E$62),'7-Proiectii financiare '!V202+'7-Proiectii financiare '!V203,"")</f>
        <v/>
      </c>
      <c r="U151" s="164" t="str">
        <f>IF(U138&lt;=($B$5+$E$62),'7-Proiectii financiare '!W202+'7-Proiectii financiare '!W203,"")</f>
        <v/>
      </c>
      <c r="V151" s="164" t="str">
        <f>IF(V138&lt;=($B$5+$E$62),'7-Proiectii financiare '!X202+'7-Proiectii financiare '!X203,"")</f>
        <v/>
      </c>
      <c r="W151" s="164" t="str">
        <f>IF(W138&lt;=($B$5+$E$62),'7-Proiectii financiare '!Y202+'7-Proiectii financiare '!Y203,"")</f>
        <v/>
      </c>
      <c r="X151" s="164" t="str">
        <f>IF(X138&lt;=($B$5+$E$62),'7-Proiectii financiare '!Z202+'7-Proiectii financiare '!Z203,"")</f>
        <v/>
      </c>
      <c r="Y151" s="164" t="str">
        <f>IF(Y138&lt;=($B$5+$E$62),'7-Proiectii financiare '!AA202+'7-Proiectii financiare '!AA203,"")</f>
        <v/>
      </c>
      <c r="Z151" s="164" t="str">
        <f>IF(Z138&lt;=($B$5+$E$62),'7-Proiectii financiare '!AB202+'7-Proiectii financiare '!AB203,"")</f>
        <v/>
      </c>
      <c r="AA151" s="164" t="str">
        <f>IF(AA138&lt;=($B$5+$E$62),'7-Proiectii financiare '!AC202+'7-Proiectii financiare '!AC203,"")</f>
        <v/>
      </c>
      <c r="AB151" s="164" t="str">
        <f>IF(AB138&lt;=($B$5+$E$62),'7-Proiectii financiare '!AD202+'7-Proiectii financiare '!AD203,"")</f>
        <v/>
      </c>
      <c r="AC151" s="164" t="str">
        <f>IF(AC138&lt;=($B$5+$E$62),'7-Proiectii financiare '!AE202+'7-Proiectii financiare '!AE203,"")</f>
        <v/>
      </c>
      <c r="AD151" s="164" t="str">
        <f>IF(AD138&lt;=($B$5+$E$62),'7-Proiectii financiare '!AF202+'7-Proiectii financiare '!AF203,"")</f>
        <v/>
      </c>
      <c r="AE151" s="164" t="str">
        <f>IF(AE138&lt;=($B$5+$E$62),'7-Proiectii financiare '!AG202+'7-Proiectii financiare '!AG203,"")</f>
        <v/>
      </c>
      <c r="AF151" s="164" t="str">
        <f>IF(AF138&lt;=($B$5+$E$62),'7-Proiectii financiare '!AH202+'7-Proiectii financiare '!AH203,"")</f>
        <v/>
      </c>
      <c r="AG151" s="164" t="str">
        <f>IF(AG138&lt;=($B$5+$E$62),'7-Proiectii financiare '!AI202+'7-Proiectii financiare '!AI203,"")</f>
        <v/>
      </c>
      <c r="AH151" s="164" t="str">
        <f>IF(AH138&lt;=($B$5+$E$62),'7-Proiectii financiare '!AJ202+'7-Proiectii financiare '!AJ203,"")</f>
        <v/>
      </c>
      <c r="AI151" s="164" t="str">
        <f>IF(AI138&lt;=($B$5+$E$62),'7-Proiectii financiare '!AK202+'7-Proiectii financiare '!AK203,"")</f>
        <v/>
      </c>
      <c r="AJ151" s="164" t="str">
        <f>IF(AJ138&lt;=($B$5+$E$62),'7-Proiectii financiare '!AL202+'7-Proiectii financiare '!AL203,"")</f>
        <v/>
      </c>
      <c r="AK151" s="164" t="str">
        <f>IF(AK138&lt;=($B$5+$E$62),'7-Proiectii financiare '!AM202+'7-Proiectii financiare '!AM203,"")</f>
        <v/>
      </c>
      <c r="AL151" s="164" t="str">
        <f>IF(AL138&lt;=($B$5+$E$62),'7-Proiectii financiare '!AN202+'7-Proiectii financiare '!AN203,"")</f>
        <v/>
      </c>
      <c r="AM151" s="164" t="str">
        <f>IF(AM138&lt;=($B$5+$E$62),'7-Proiectii financiare '!AO202+'7-Proiectii financiare '!AO203,"")</f>
        <v/>
      </c>
      <c r="AN151" s="164" t="str">
        <f>IF(AN138&lt;=($B$5+$E$62),'7-Proiectii financiare '!AP202+'7-Proiectii financiare '!AP203,"")</f>
        <v/>
      </c>
      <c r="AO151" s="164" t="str">
        <f>IF(AO138&lt;=($B$5+$E$62),'7-Proiectii financiare '!AQ202+'7-Proiectii financiare '!AQ203,"")</f>
        <v/>
      </c>
      <c r="AP151" s="315" t="str">
        <f>IF(AP138&lt;=($B$5+$E$62),'7-Proiectii financiare '!AR202+'7-Proiectii financiare '!AR203,"")</f>
        <v/>
      </c>
      <c r="AQ151" s="322"/>
      <c r="AR151" s="322"/>
    </row>
    <row r="152" spans="1:44" ht="36" x14ac:dyDescent="0.2">
      <c r="A152" s="74" t="s">
        <v>589</v>
      </c>
      <c r="B152" s="189"/>
      <c r="C152" s="200" t="str">
        <f>IF(C138&lt;=($H$5+$E$62),C148+C149+C150+C151-C144,"")</f>
        <v/>
      </c>
      <c r="D152" s="200" t="str">
        <f t="shared" ref="D152:AP152" si="40">IF(D138&lt;=($H$5+$E$62),D148+D149+D150+D151-D144,"")</f>
        <v/>
      </c>
      <c r="E152" s="200" t="str">
        <f t="shared" si="40"/>
        <v/>
      </c>
      <c r="F152" s="200" t="str">
        <f t="shared" si="40"/>
        <v/>
      </c>
      <c r="G152" s="200" t="str">
        <f t="shared" si="40"/>
        <v/>
      </c>
      <c r="H152" s="200" t="str">
        <f t="shared" si="40"/>
        <v/>
      </c>
      <c r="I152" s="200" t="str">
        <f t="shared" si="40"/>
        <v/>
      </c>
      <c r="J152" s="200" t="str">
        <f t="shared" si="40"/>
        <v/>
      </c>
      <c r="K152" s="200" t="str">
        <f t="shared" si="40"/>
        <v/>
      </c>
      <c r="L152" s="200" t="str">
        <f t="shared" si="40"/>
        <v/>
      </c>
      <c r="M152" s="200" t="str">
        <f t="shared" si="40"/>
        <v/>
      </c>
      <c r="N152" s="200" t="str">
        <f t="shared" si="40"/>
        <v/>
      </c>
      <c r="O152" s="200" t="str">
        <f t="shared" si="40"/>
        <v/>
      </c>
      <c r="P152" s="200" t="str">
        <f t="shared" si="40"/>
        <v/>
      </c>
      <c r="Q152" s="200" t="str">
        <f t="shared" si="40"/>
        <v/>
      </c>
      <c r="R152" s="200" t="str">
        <f t="shared" si="40"/>
        <v/>
      </c>
      <c r="S152" s="200" t="str">
        <f t="shared" si="40"/>
        <v/>
      </c>
      <c r="T152" s="200" t="str">
        <f t="shared" si="40"/>
        <v/>
      </c>
      <c r="U152" s="200" t="str">
        <f t="shared" si="40"/>
        <v/>
      </c>
      <c r="V152" s="200" t="str">
        <f t="shared" si="40"/>
        <v/>
      </c>
      <c r="W152" s="200" t="str">
        <f t="shared" si="40"/>
        <v/>
      </c>
      <c r="X152" s="200" t="str">
        <f t="shared" si="40"/>
        <v/>
      </c>
      <c r="Y152" s="200" t="str">
        <f t="shared" si="40"/>
        <v/>
      </c>
      <c r="Z152" s="200" t="str">
        <f t="shared" si="40"/>
        <v/>
      </c>
      <c r="AA152" s="200" t="str">
        <f t="shared" si="40"/>
        <v/>
      </c>
      <c r="AB152" s="200" t="str">
        <f t="shared" si="40"/>
        <v/>
      </c>
      <c r="AC152" s="200" t="str">
        <f t="shared" si="40"/>
        <v/>
      </c>
      <c r="AD152" s="200" t="str">
        <f t="shared" si="40"/>
        <v/>
      </c>
      <c r="AE152" s="200" t="str">
        <f t="shared" si="40"/>
        <v/>
      </c>
      <c r="AF152" s="200" t="str">
        <f t="shared" si="40"/>
        <v/>
      </c>
      <c r="AG152" s="200" t="str">
        <f t="shared" si="40"/>
        <v/>
      </c>
      <c r="AH152" s="200" t="str">
        <f t="shared" si="40"/>
        <v/>
      </c>
      <c r="AI152" s="200" t="str">
        <f t="shared" si="40"/>
        <v/>
      </c>
      <c r="AJ152" s="200" t="str">
        <f t="shared" si="40"/>
        <v/>
      </c>
      <c r="AK152" s="200" t="str">
        <f t="shared" si="40"/>
        <v/>
      </c>
      <c r="AL152" s="200" t="str">
        <f t="shared" si="40"/>
        <v/>
      </c>
      <c r="AM152" s="200" t="str">
        <f t="shared" si="40"/>
        <v/>
      </c>
      <c r="AN152" s="200" t="str">
        <f t="shared" si="40"/>
        <v/>
      </c>
      <c r="AO152" s="200" t="str">
        <f t="shared" si="40"/>
        <v/>
      </c>
      <c r="AP152" s="316" t="str">
        <f t="shared" si="40"/>
        <v/>
      </c>
      <c r="AQ152" s="324"/>
      <c r="AR152" s="324"/>
    </row>
    <row r="153" spans="1:44" x14ac:dyDescent="0.2">
      <c r="A153" s="74" t="s">
        <v>590</v>
      </c>
      <c r="B153" s="241"/>
      <c r="C153" s="200" t="str">
        <f>IFERROR(C142+C152,"")</f>
        <v/>
      </c>
      <c r="D153" s="200" t="str">
        <f t="shared" ref="D153:AP153" si="41">IFERROR(D142+D152,"")</f>
        <v/>
      </c>
      <c r="E153" s="200" t="str">
        <f t="shared" si="41"/>
        <v/>
      </c>
      <c r="F153" s="200" t="str">
        <f t="shared" si="41"/>
        <v/>
      </c>
      <c r="G153" s="200" t="str">
        <f t="shared" si="41"/>
        <v/>
      </c>
      <c r="H153" s="200" t="str">
        <f t="shared" si="41"/>
        <v/>
      </c>
      <c r="I153" s="200" t="str">
        <f t="shared" si="41"/>
        <v/>
      </c>
      <c r="J153" s="200" t="str">
        <f t="shared" si="41"/>
        <v/>
      </c>
      <c r="K153" s="200" t="str">
        <f t="shared" si="41"/>
        <v/>
      </c>
      <c r="L153" s="200" t="str">
        <f t="shared" si="41"/>
        <v/>
      </c>
      <c r="M153" s="200" t="str">
        <f t="shared" si="41"/>
        <v/>
      </c>
      <c r="N153" s="200" t="str">
        <f t="shared" si="41"/>
        <v/>
      </c>
      <c r="O153" s="200" t="str">
        <f t="shared" si="41"/>
        <v/>
      </c>
      <c r="P153" s="200" t="str">
        <f t="shared" si="41"/>
        <v/>
      </c>
      <c r="Q153" s="200" t="str">
        <f t="shared" si="41"/>
        <v/>
      </c>
      <c r="R153" s="200" t="str">
        <f t="shared" si="41"/>
        <v/>
      </c>
      <c r="S153" s="200" t="str">
        <f t="shared" si="41"/>
        <v/>
      </c>
      <c r="T153" s="200" t="str">
        <f t="shared" si="41"/>
        <v/>
      </c>
      <c r="U153" s="200" t="str">
        <f t="shared" si="41"/>
        <v/>
      </c>
      <c r="V153" s="200" t="str">
        <f t="shared" si="41"/>
        <v/>
      </c>
      <c r="W153" s="200" t="str">
        <f t="shared" si="41"/>
        <v/>
      </c>
      <c r="X153" s="200" t="str">
        <f t="shared" si="41"/>
        <v/>
      </c>
      <c r="Y153" s="200" t="str">
        <f t="shared" si="41"/>
        <v/>
      </c>
      <c r="Z153" s="200" t="str">
        <f t="shared" si="41"/>
        <v/>
      </c>
      <c r="AA153" s="200" t="str">
        <f t="shared" si="41"/>
        <v/>
      </c>
      <c r="AB153" s="200" t="str">
        <f t="shared" si="41"/>
        <v/>
      </c>
      <c r="AC153" s="200" t="str">
        <f t="shared" si="41"/>
        <v/>
      </c>
      <c r="AD153" s="200" t="str">
        <f t="shared" si="41"/>
        <v/>
      </c>
      <c r="AE153" s="200" t="str">
        <f t="shared" si="41"/>
        <v/>
      </c>
      <c r="AF153" s="200" t="str">
        <f t="shared" si="41"/>
        <v/>
      </c>
      <c r="AG153" s="200" t="str">
        <f t="shared" si="41"/>
        <v/>
      </c>
      <c r="AH153" s="200" t="str">
        <f t="shared" si="41"/>
        <v/>
      </c>
      <c r="AI153" s="200" t="str">
        <f t="shared" si="41"/>
        <v/>
      </c>
      <c r="AJ153" s="200" t="str">
        <f t="shared" si="41"/>
        <v/>
      </c>
      <c r="AK153" s="200" t="str">
        <f t="shared" si="41"/>
        <v/>
      </c>
      <c r="AL153" s="200" t="str">
        <f t="shared" si="41"/>
        <v/>
      </c>
      <c r="AM153" s="200" t="str">
        <f t="shared" si="41"/>
        <v/>
      </c>
      <c r="AN153" s="200" t="str">
        <f t="shared" si="41"/>
        <v/>
      </c>
      <c r="AO153" s="200" t="str">
        <f t="shared" si="41"/>
        <v/>
      </c>
      <c r="AP153" s="316" t="str">
        <f t="shared" si="41"/>
        <v/>
      </c>
      <c r="AQ153" s="324"/>
      <c r="AR153" s="324"/>
    </row>
    <row r="154" spans="1:44" x14ac:dyDescent="0.2">
      <c r="A154" s="74" t="s">
        <v>591</v>
      </c>
      <c r="B154" s="241"/>
      <c r="C154" s="200" t="str">
        <f>C153</f>
        <v/>
      </c>
      <c r="D154" s="200" t="str">
        <f>IFERROR(C154+D153,"")</f>
        <v/>
      </c>
      <c r="E154" s="200" t="str">
        <f t="shared" ref="E154:AP154" si="42">IFERROR(D154+E153,"")</f>
        <v/>
      </c>
      <c r="F154" s="200" t="str">
        <f t="shared" si="42"/>
        <v/>
      </c>
      <c r="G154" s="200" t="str">
        <f t="shared" si="42"/>
        <v/>
      </c>
      <c r="H154" s="200" t="str">
        <f t="shared" si="42"/>
        <v/>
      </c>
      <c r="I154" s="200" t="str">
        <f t="shared" si="42"/>
        <v/>
      </c>
      <c r="J154" s="200" t="str">
        <f t="shared" si="42"/>
        <v/>
      </c>
      <c r="K154" s="200" t="str">
        <f t="shared" si="42"/>
        <v/>
      </c>
      <c r="L154" s="200" t="str">
        <f t="shared" si="42"/>
        <v/>
      </c>
      <c r="M154" s="200" t="str">
        <f t="shared" si="42"/>
        <v/>
      </c>
      <c r="N154" s="200" t="str">
        <f t="shared" si="42"/>
        <v/>
      </c>
      <c r="O154" s="200" t="str">
        <f t="shared" si="42"/>
        <v/>
      </c>
      <c r="P154" s="200" t="str">
        <f t="shared" si="42"/>
        <v/>
      </c>
      <c r="Q154" s="200" t="str">
        <f t="shared" si="42"/>
        <v/>
      </c>
      <c r="R154" s="200" t="str">
        <f t="shared" si="42"/>
        <v/>
      </c>
      <c r="S154" s="200" t="str">
        <f t="shared" si="42"/>
        <v/>
      </c>
      <c r="T154" s="200" t="str">
        <f t="shared" si="42"/>
        <v/>
      </c>
      <c r="U154" s="200" t="str">
        <f t="shared" si="42"/>
        <v/>
      </c>
      <c r="V154" s="200" t="str">
        <f t="shared" si="42"/>
        <v/>
      </c>
      <c r="W154" s="200" t="str">
        <f t="shared" si="42"/>
        <v/>
      </c>
      <c r="X154" s="200" t="str">
        <f t="shared" si="42"/>
        <v/>
      </c>
      <c r="Y154" s="200" t="str">
        <f t="shared" si="42"/>
        <v/>
      </c>
      <c r="Z154" s="200" t="str">
        <f t="shared" si="42"/>
        <v/>
      </c>
      <c r="AA154" s="200" t="str">
        <f t="shared" si="42"/>
        <v/>
      </c>
      <c r="AB154" s="200" t="str">
        <f t="shared" si="42"/>
        <v/>
      </c>
      <c r="AC154" s="200" t="str">
        <f t="shared" si="42"/>
        <v/>
      </c>
      <c r="AD154" s="200" t="str">
        <f t="shared" si="42"/>
        <v/>
      </c>
      <c r="AE154" s="200" t="str">
        <f t="shared" si="42"/>
        <v/>
      </c>
      <c r="AF154" s="200" t="str">
        <f t="shared" si="42"/>
        <v/>
      </c>
      <c r="AG154" s="200" t="str">
        <f t="shared" si="42"/>
        <v/>
      </c>
      <c r="AH154" s="200" t="str">
        <f t="shared" si="42"/>
        <v/>
      </c>
      <c r="AI154" s="200" t="str">
        <f t="shared" si="42"/>
        <v/>
      </c>
      <c r="AJ154" s="200" t="str">
        <f t="shared" si="42"/>
        <v/>
      </c>
      <c r="AK154" s="200" t="str">
        <f t="shared" si="42"/>
        <v/>
      </c>
      <c r="AL154" s="200" t="str">
        <f t="shared" si="42"/>
        <v/>
      </c>
      <c r="AM154" s="200" t="str">
        <f t="shared" si="42"/>
        <v/>
      </c>
      <c r="AN154" s="200" t="str">
        <f t="shared" si="42"/>
        <v/>
      </c>
      <c r="AO154" s="200" t="str">
        <f t="shared" si="42"/>
        <v/>
      </c>
      <c r="AP154" s="316" t="str">
        <f t="shared" si="42"/>
        <v/>
      </c>
      <c r="AQ154" s="324"/>
      <c r="AR154" s="324"/>
    </row>
    <row r="155" spans="1:44" ht="24" x14ac:dyDescent="0.2">
      <c r="A155" s="299" t="s">
        <v>592</v>
      </c>
      <c r="B155" s="242" t="e">
        <f>C139+NPV($B$6,D139:AP139)</f>
        <v>#VALUE!</v>
      </c>
    </row>
    <row r="156" spans="1:44" ht="24" x14ac:dyDescent="0.2">
      <c r="A156" s="299" t="s">
        <v>593</v>
      </c>
      <c r="B156" s="242" t="e">
        <f>C140+NPV($B$6,D140:AP140)</f>
        <v>#VALUE!</v>
      </c>
    </row>
    <row r="157" spans="1:44" x14ac:dyDescent="0.2">
      <c r="A157" s="299" t="s">
        <v>594</v>
      </c>
      <c r="B157" s="242" t="e">
        <f>B155-B156</f>
        <v>#VALUE!</v>
      </c>
    </row>
    <row r="158" spans="1:44" ht="24" x14ac:dyDescent="0.2">
      <c r="A158" s="299" t="s">
        <v>595</v>
      </c>
      <c r="B158" s="242">
        <f>C147+NPV($B$6,D147:AP147)</f>
        <v>0</v>
      </c>
    </row>
    <row r="159" spans="1:44" x14ac:dyDescent="0.2">
      <c r="A159" s="243" t="s">
        <v>598</v>
      </c>
      <c r="B159" s="380" t="str">
        <f>IFERROR(IF(B157&gt;0,(B158-B157)/B158,1),"")</f>
        <v/>
      </c>
    </row>
    <row r="160" spans="1:44" ht="24" x14ac:dyDescent="0.2">
      <c r="A160" s="244" t="s">
        <v>597</v>
      </c>
      <c r="B160" s="171" t="e">
        <f>B159*'5-Buget_cerere'!C61</f>
        <v>#VALUE!</v>
      </c>
    </row>
    <row r="162" spans="1:1" x14ac:dyDescent="0.2">
      <c r="A162" s="5"/>
    </row>
  </sheetData>
  <mergeCells count="5">
    <mergeCell ref="A1:F1"/>
    <mergeCell ref="A2:K2"/>
    <mergeCell ref="C8:V8"/>
    <mergeCell ref="A70:G70"/>
    <mergeCell ref="A138:B138"/>
  </mergeCells>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7"/>
  <sheetViews>
    <sheetView topLeftCell="A144" workbookViewId="0">
      <selection activeCell="C11" sqref="C11"/>
    </sheetView>
  </sheetViews>
  <sheetFormatPr defaultColWidth="9.28515625" defaultRowHeight="12" x14ac:dyDescent="0.2"/>
  <cols>
    <col min="1" max="1" width="46.7109375" style="8" customWidth="1"/>
    <col min="2" max="2" width="18.42578125" style="25" customWidth="1"/>
    <col min="3" max="3" width="21.28515625" style="25" customWidth="1"/>
    <col min="4" max="4" width="2.7109375" style="44" hidden="1" customWidth="1"/>
    <col min="5" max="5" width="3.28515625" style="44" bestFit="1" customWidth="1"/>
    <col min="6" max="16384" width="9.28515625" style="8"/>
  </cols>
  <sheetData>
    <row r="1" spans="1:5" x14ac:dyDescent="0.2">
      <c r="A1" s="32" t="s">
        <v>206</v>
      </c>
    </row>
    <row r="2" spans="1:5" x14ac:dyDescent="0.2">
      <c r="A2" s="33"/>
    </row>
    <row r="3" spans="1:5" x14ac:dyDescent="0.2">
      <c r="A3" s="583" t="s">
        <v>369</v>
      </c>
      <c r="B3" s="583"/>
      <c r="C3" s="583"/>
    </row>
    <row r="4" spans="1:5" x14ac:dyDescent="0.2">
      <c r="A4" s="33"/>
    </row>
    <row r="6" spans="1:5" x14ac:dyDescent="0.2">
      <c r="A6" s="584" t="s">
        <v>207</v>
      </c>
      <c r="B6" s="584"/>
      <c r="C6" s="584"/>
    </row>
    <row r="7" spans="1:5" x14ac:dyDescent="0.2">
      <c r="A7" s="8" t="s">
        <v>208</v>
      </c>
    </row>
    <row r="8" spans="1:5" ht="25.15" customHeight="1" x14ac:dyDescent="0.2">
      <c r="A8" s="585" t="s">
        <v>370</v>
      </c>
      <c r="B8" s="585"/>
      <c r="C8" s="585"/>
    </row>
    <row r="9" spans="1:5" ht="25.15" customHeight="1" x14ac:dyDescent="0.2">
      <c r="A9" s="45"/>
      <c r="B9" s="45"/>
      <c r="C9" s="45"/>
    </row>
    <row r="10" spans="1:5" ht="25.15" customHeight="1" x14ac:dyDescent="0.2">
      <c r="A10" s="45"/>
      <c r="B10" s="45"/>
      <c r="C10" s="45"/>
    </row>
    <row r="11" spans="1:5" x14ac:dyDescent="0.2">
      <c r="A11" s="34"/>
      <c r="B11" s="47">
        <f>C11-1</f>
        <v>-2</v>
      </c>
      <c r="C11" s="47">
        <f>'1-Date proiect'!B13-1</f>
        <v>-1</v>
      </c>
    </row>
    <row r="12" spans="1:5" ht="15.75" customHeight="1" x14ac:dyDescent="0.2">
      <c r="A12" s="586" t="s">
        <v>209</v>
      </c>
      <c r="B12" s="587"/>
      <c r="C12" s="588"/>
    </row>
    <row r="13" spans="1:5" s="15" customFormat="1" x14ac:dyDescent="0.2">
      <c r="A13" s="589" t="s">
        <v>210</v>
      </c>
      <c r="B13" s="590"/>
      <c r="C13" s="591"/>
      <c r="D13" s="58"/>
      <c r="E13" s="58"/>
    </row>
    <row r="14" spans="1:5" x14ac:dyDescent="0.2">
      <c r="A14" s="16" t="s">
        <v>211</v>
      </c>
      <c r="B14" s="39">
        <v>14912178</v>
      </c>
      <c r="C14" s="39">
        <v>14912178</v>
      </c>
    </row>
    <row r="15" spans="1:5" ht="16.5" customHeight="1" x14ac:dyDescent="0.2">
      <c r="A15" s="16" t="s">
        <v>212</v>
      </c>
      <c r="B15" s="39">
        <v>113956653</v>
      </c>
      <c r="C15" s="39">
        <v>113956653</v>
      </c>
    </row>
    <row r="16" spans="1:5" x14ac:dyDescent="0.2">
      <c r="A16" s="16" t="s">
        <v>213</v>
      </c>
      <c r="B16" s="39">
        <v>2543669125</v>
      </c>
      <c r="C16" s="39">
        <v>2543669125</v>
      </c>
    </row>
    <row r="17" spans="1:5" x14ac:dyDescent="0.2">
      <c r="A17" s="16" t="s">
        <v>214</v>
      </c>
      <c r="B17" s="39">
        <v>0</v>
      </c>
      <c r="C17" s="39">
        <v>0</v>
      </c>
    </row>
    <row r="18" spans="1:5" ht="24" x14ac:dyDescent="0.2">
      <c r="A18" s="16" t="s">
        <v>215</v>
      </c>
      <c r="B18" s="39">
        <v>13383365</v>
      </c>
      <c r="C18" s="39">
        <v>13383365</v>
      </c>
    </row>
    <row r="19" spans="1:5" x14ac:dyDescent="0.2">
      <c r="A19" s="16" t="s">
        <v>216</v>
      </c>
      <c r="B19" s="39">
        <v>13383365</v>
      </c>
      <c r="C19" s="39">
        <v>13383365</v>
      </c>
    </row>
    <row r="20" spans="1:5" ht="24" x14ac:dyDescent="0.2">
      <c r="A20" s="16" t="s">
        <v>217</v>
      </c>
      <c r="B20" s="39">
        <v>115528</v>
      </c>
      <c r="C20" s="39">
        <v>115528</v>
      </c>
    </row>
    <row r="21" spans="1:5" ht="36" x14ac:dyDescent="0.2">
      <c r="A21" s="16" t="s">
        <v>218</v>
      </c>
      <c r="B21" s="39">
        <v>2688</v>
      </c>
      <c r="C21" s="39">
        <v>2688</v>
      </c>
    </row>
    <row r="22" spans="1:5" x14ac:dyDescent="0.2">
      <c r="A22" s="17" t="s">
        <v>219</v>
      </c>
      <c r="B22" s="18">
        <f t="shared" ref="B22:C22" si="0">SUM(B14:B18,B20)</f>
        <v>2686036849</v>
      </c>
      <c r="C22" s="18">
        <f t="shared" si="0"/>
        <v>2686036849</v>
      </c>
    </row>
    <row r="23" spans="1:5" s="15" customFormat="1" x14ac:dyDescent="0.2">
      <c r="A23" s="580" t="s">
        <v>220</v>
      </c>
      <c r="B23" s="581"/>
      <c r="C23" s="582"/>
      <c r="D23" s="58"/>
      <c r="E23" s="58"/>
    </row>
    <row r="24" spans="1:5" x14ac:dyDescent="0.2">
      <c r="A24" s="16" t="s">
        <v>221</v>
      </c>
      <c r="B24" s="39">
        <v>95860888</v>
      </c>
      <c r="C24" s="39">
        <v>95860888</v>
      </c>
    </row>
    <row r="25" spans="1:5" ht="24" x14ac:dyDescent="0.2">
      <c r="A25" s="16" t="s">
        <v>222</v>
      </c>
      <c r="B25" s="19">
        <f t="shared" ref="B25:C25" si="1">B26+B29+B31+B33</f>
        <v>33426354</v>
      </c>
      <c r="C25" s="19">
        <f t="shared" si="1"/>
        <v>33426354</v>
      </c>
    </row>
    <row r="26" spans="1:5" ht="24" x14ac:dyDescent="0.2">
      <c r="A26" s="16" t="s">
        <v>223</v>
      </c>
      <c r="B26" s="39">
        <v>31151215</v>
      </c>
      <c r="C26" s="39">
        <v>31151215</v>
      </c>
    </row>
    <row r="27" spans="1:5" x14ac:dyDescent="0.2">
      <c r="A27" s="16" t="s">
        <v>224</v>
      </c>
      <c r="B27" s="39">
        <v>29018626</v>
      </c>
      <c r="C27" s="39">
        <v>29018626</v>
      </c>
    </row>
    <row r="28" spans="1:5" x14ac:dyDescent="0.2">
      <c r="A28" s="16" t="s">
        <v>225</v>
      </c>
      <c r="B28" s="39">
        <v>6226</v>
      </c>
      <c r="C28" s="39">
        <v>6226</v>
      </c>
    </row>
    <row r="29" spans="1:5" s="15" customFormat="1" x14ac:dyDescent="0.2">
      <c r="A29" s="16" t="s">
        <v>226</v>
      </c>
      <c r="B29" s="39">
        <v>179237</v>
      </c>
      <c r="C29" s="39">
        <v>179237</v>
      </c>
      <c r="D29" s="58"/>
      <c r="E29" s="58"/>
    </row>
    <row r="30" spans="1:5" x14ac:dyDescent="0.2">
      <c r="A30" s="16" t="s">
        <v>227</v>
      </c>
      <c r="B30" s="39">
        <v>144065</v>
      </c>
      <c r="C30" s="39">
        <v>144065</v>
      </c>
    </row>
    <row r="31" spans="1:5" ht="24" x14ac:dyDescent="0.2">
      <c r="A31" s="16" t="s">
        <v>228</v>
      </c>
      <c r="B31" s="39">
        <v>2095902</v>
      </c>
      <c r="C31" s="39">
        <v>2095902</v>
      </c>
    </row>
    <row r="32" spans="1:5" ht="24" x14ac:dyDescent="0.2">
      <c r="A32" s="16" t="s">
        <v>229</v>
      </c>
      <c r="B32" s="39">
        <v>0</v>
      </c>
      <c r="C32" s="39">
        <v>0</v>
      </c>
    </row>
    <row r="33" spans="1:5" x14ac:dyDescent="0.2">
      <c r="A33" s="16" t="s">
        <v>230</v>
      </c>
      <c r="B33" s="39">
        <v>0</v>
      </c>
      <c r="C33" s="39">
        <v>0</v>
      </c>
    </row>
    <row r="34" spans="1:5" x14ac:dyDescent="0.2">
      <c r="A34" s="16" t="s">
        <v>231</v>
      </c>
      <c r="B34" s="39">
        <v>0</v>
      </c>
      <c r="C34" s="39">
        <v>0</v>
      </c>
    </row>
    <row r="35" spans="1:5" x14ac:dyDescent="0.2">
      <c r="A35" s="16" t="s">
        <v>232</v>
      </c>
      <c r="B35" s="19">
        <f t="shared" ref="B35:C35" si="2">B36+B37+B39</f>
        <v>85108264</v>
      </c>
      <c r="C35" s="19">
        <f t="shared" si="2"/>
        <v>85108264</v>
      </c>
    </row>
    <row r="36" spans="1:5" x14ac:dyDescent="0.2">
      <c r="A36" s="16" t="s">
        <v>233</v>
      </c>
      <c r="B36" s="39">
        <v>81109957</v>
      </c>
      <c r="C36" s="39">
        <v>81109957</v>
      </c>
    </row>
    <row r="37" spans="1:5" ht="24" x14ac:dyDescent="0.2">
      <c r="A37" s="16" t="s">
        <v>234</v>
      </c>
      <c r="B37" s="39">
        <v>2392221</v>
      </c>
      <c r="C37" s="39">
        <v>2392221</v>
      </c>
    </row>
    <row r="38" spans="1:5" x14ac:dyDescent="0.2">
      <c r="A38" s="16" t="s">
        <v>235</v>
      </c>
      <c r="B38" s="39">
        <v>0</v>
      </c>
      <c r="C38" s="39">
        <v>0</v>
      </c>
    </row>
    <row r="39" spans="1:5" x14ac:dyDescent="0.2">
      <c r="A39" s="16" t="s">
        <v>236</v>
      </c>
      <c r="B39" s="39">
        <v>1606086</v>
      </c>
      <c r="C39" s="39">
        <v>1606086</v>
      </c>
    </row>
    <row r="40" spans="1:5" x14ac:dyDescent="0.2">
      <c r="A40" s="16" t="s">
        <v>237</v>
      </c>
      <c r="B40" s="39">
        <v>0</v>
      </c>
      <c r="C40" s="39">
        <v>0</v>
      </c>
    </row>
    <row r="41" spans="1:5" x14ac:dyDescent="0.2">
      <c r="A41" s="20" t="s">
        <v>235</v>
      </c>
      <c r="B41" s="39">
        <v>0</v>
      </c>
      <c r="C41" s="39">
        <v>0</v>
      </c>
    </row>
    <row r="42" spans="1:5" ht="24" x14ac:dyDescent="0.2">
      <c r="A42" s="16" t="s">
        <v>238</v>
      </c>
      <c r="B42" s="39">
        <v>0</v>
      </c>
      <c r="C42" s="39">
        <v>0</v>
      </c>
    </row>
    <row r="43" spans="1:5" ht="24" x14ac:dyDescent="0.2">
      <c r="A43" s="20" t="s">
        <v>239</v>
      </c>
      <c r="B43" s="39">
        <v>0</v>
      </c>
      <c r="C43" s="39">
        <v>0</v>
      </c>
    </row>
    <row r="44" spans="1:5" x14ac:dyDescent="0.2">
      <c r="A44" s="16" t="s">
        <v>240</v>
      </c>
      <c r="B44" s="39">
        <v>72896</v>
      </c>
      <c r="C44" s="39">
        <v>72896</v>
      </c>
    </row>
    <row r="45" spans="1:5" s="15" customFormat="1" x14ac:dyDescent="0.2">
      <c r="A45" s="17" t="s">
        <v>241</v>
      </c>
      <c r="B45" s="18">
        <f t="shared" ref="B45:C45" si="3">B24+B25+B34+B35+B42+B44</f>
        <v>214468402</v>
      </c>
      <c r="C45" s="18">
        <f t="shared" si="3"/>
        <v>214468402</v>
      </c>
      <c r="D45" s="58"/>
      <c r="E45" s="58"/>
    </row>
    <row r="46" spans="1:5" s="15" customFormat="1" x14ac:dyDescent="0.2">
      <c r="A46" s="17" t="s">
        <v>242</v>
      </c>
      <c r="B46" s="18">
        <f>B22+B45</f>
        <v>2900505251</v>
      </c>
      <c r="C46" s="18">
        <f>C22+C45</f>
        <v>2900505251</v>
      </c>
      <c r="D46" s="58"/>
      <c r="E46" s="58"/>
    </row>
    <row r="47" spans="1:5" s="15" customFormat="1" x14ac:dyDescent="0.2">
      <c r="A47" s="50"/>
      <c r="B47" s="51"/>
      <c r="C47" s="52"/>
      <c r="D47" s="58"/>
      <c r="E47" s="58"/>
    </row>
    <row r="48" spans="1:5" s="15" customFormat="1" x14ac:dyDescent="0.2">
      <c r="A48" s="50"/>
      <c r="B48" s="51"/>
      <c r="C48" s="52"/>
      <c r="D48" s="58"/>
      <c r="E48" s="58"/>
    </row>
    <row r="49" spans="1:5" s="15" customFormat="1" ht="31.5" customHeight="1" x14ac:dyDescent="0.2">
      <c r="A49" s="580" t="s">
        <v>243</v>
      </c>
      <c r="B49" s="581"/>
      <c r="C49" s="582"/>
      <c r="D49" s="58"/>
      <c r="E49" s="58"/>
    </row>
    <row r="50" spans="1:5" ht="24" x14ac:dyDescent="0.2">
      <c r="A50" s="21" t="s">
        <v>335</v>
      </c>
      <c r="B50" s="39">
        <v>198675</v>
      </c>
      <c r="C50" s="39">
        <v>198675</v>
      </c>
    </row>
    <row r="51" spans="1:5" x14ac:dyDescent="0.2">
      <c r="A51" s="20" t="s">
        <v>244</v>
      </c>
      <c r="B51" s="39">
        <v>48681</v>
      </c>
      <c r="C51" s="39">
        <v>48681</v>
      </c>
    </row>
    <row r="52" spans="1:5" x14ac:dyDescent="0.2">
      <c r="A52" s="21" t="s">
        <v>245</v>
      </c>
      <c r="B52" s="39">
        <v>43750000</v>
      </c>
      <c r="C52" s="39">
        <v>43750000</v>
      </c>
    </row>
    <row r="53" spans="1:5" x14ac:dyDescent="0.2">
      <c r="A53" s="21" t="s">
        <v>246</v>
      </c>
      <c r="B53" s="39">
        <v>10902259</v>
      </c>
      <c r="C53" s="39">
        <v>10902259</v>
      </c>
    </row>
    <row r="54" spans="1:5" x14ac:dyDescent="0.2">
      <c r="A54" s="21" t="s">
        <v>247</v>
      </c>
      <c r="B54" s="18">
        <f t="shared" ref="B54:C54" si="4">B50+B52+B53</f>
        <v>54850934</v>
      </c>
      <c r="C54" s="18">
        <f t="shared" si="4"/>
        <v>54850934</v>
      </c>
    </row>
    <row r="55" spans="1:5" ht="29.25" customHeight="1" x14ac:dyDescent="0.2">
      <c r="A55" s="586" t="s">
        <v>336</v>
      </c>
      <c r="B55" s="587"/>
      <c r="C55" s="588"/>
    </row>
    <row r="56" spans="1:5" x14ac:dyDescent="0.2">
      <c r="A56" s="21" t="s">
        <v>337</v>
      </c>
      <c r="B56" s="39">
        <v>73863033</v>
      </c>
      <c r="C56" s="39">
        <v>73863033</v>
      </c>
    </row>
    <row r="57" spans="1:5" x14ac:dyDescent="0.2">
      <c r="A57" s="20" t="s">
        <v>248</v>
      </c>
      <c r="B57" s="39">
        <v>41361949</v>
      </c>
      <c r="C57" s="39">
        <v>41361949</v>
      </c>
    </row>
    <row r="58" spans="1:5" x14ac:dyDescent="0.2">
      <c r="A58" s="20" t="s">
        <v>249</v>
      </c>
      <c r="B58" s="39">
        <v>0</v>
      </c>
      <c r="C58" s="39">
        <v>0</v>
      </c>
    </row>
    <row r="59" spans="1:5" s="15" customFormat="1" x14ac:dyDescent="0.2">
      <c r="A59" s="21" t="s">
        <v>338</v>
      </c>
      <c r="B59" s="39">
        <v>17688925</v>
      </c>
      <c r="C59" s="39">
        <v>17688925</v>
      </c>
      <c r="D59" s="58"/>
      <c r="E59" s="58"/>
    </row>
    <row r="60" spans="1:5" s="15" customFormat="1" x14ac:dyDescent="0.2">
      <c r="A60" s="20" t="s">
        <v>250</v>
      </c>
      <c r="B60" s="39">
        <v>0</v>
      </c>
      <c r="C60" s="39">
        <v>0</v>
      </c>
      <c r="D60" s="58"/>
      <c r="E60" s="58"/>
    </row>
    <row r="61" spans="1:5" x14ac:dyDescent="0.2">
      <c r="A61" s="20" t="s">
        <v>251</v>
      </c>
      <c r="B61" s="39">
        <v>14768972</v>
      </c>
      <c r="C61" s="39">
        <v>14768972</v>
      </c>
    </row>
    <row r="62" spans="1:5" ht="24" x14ac:dyDescent="0.2">
      <c r="A62" s="20" t="s">
        <v>252</v>
      </c>
      <c r="B62" s="39">
        <v>0</v>
      </c>
      <c r="C62" s="39">
        <v>0</v>
      </c>
    </row>
    <row r="63" spans="1:5" ht="36" x14ac:dyDescent="0.2">
      <c r="A63" s="21" t="s">
        <v>253</v>
      </c>
      <c r="B63" s="39">
        <v>34839790</v>
      </c>
      <c r="C63" s="39">
        <v>34839790</v>
      </c>
    </row>
    <row r="64" spans="1:5" x14ac:dyDescent="0.2">
      <c r="A64" s="20" t="s">
        <v>254</v>
      </c>
      <c r="B64" s="39">
        <v>0</v>
      </c>
      <c r="C64" s="39">
        <v>0</v>
      </c>
    </row>
    <row r="65" spans="1:5" ht="24" x14ac:dyDescent="0.2">
      <c r="A65" s="21" t="s">
        <v>255</v>
      </c>
      <c r="B65" s="39">
        <v>0</v>
      </c>
      <c r="C65" s="39">
        <v>0</v>
      </c>
    </row>
    <row r="66" spans="1:5" ht="24" x14ac:dyDescent="0.2">
      <c r="A66" s="21" t="s">
        <v>271</v>
      </c>
      <c r="B66" s="39">
        <v>4500000</v>
      </c>
      <c r="C66" s="39">
        <v>4500000</v>
      </c>
    </row>
    <row r="67" spans="1:5" x14ac:dyDescent="0.2">
      <c r="A67" s="21" t="s">
        <v>256</v>
      </c>
      <c r="B67" s="39">
        <v>23535292</v>
      </c>
      <c r="C67" s="39">
        <v>23535292</v>
      </c>
    </row>
    <row r="68" spans="1:5" ht="24" x14ac:dyDescent="0.2">
      <c r="A68" s="21" t="s">
        <v>339</v>
      </c>
      <c r="B68" s="39">
        <v>0</v>
      </c>
      <c r="C68" s="39">
        <v>0</v>
      </c>
    </row>
    <row r="69" spans="1:5" ht="14.25" customHeight="1" x14ac:dyDescent="0.2">
      <c r="A69" s="20" t="s">
        <v>257</v>
      </c>
      <c r="B69" s="39">
        <v>0</v>
      </c>
      <c r="C69" s="39">
        <v>0</v>
      </c>
    </row>
    <row r="70" spans="1:5" s="15" customFormat="1" ht="18" customHeight="1" x14ac:dyDescent="0.2">
      <c r="A70" s="21" t="s">
        <v>258</v>
      </c>
      <c r="B70" s="39">
        <v>2117400</v>
      </c>
      <c r="C70" s="39">
        <v>2117400</v>
      </c>
      <c r="D70" s="58"/>
      <c r="E70" s="58"/>
    </row>
    <row r="71" spans="1:5" s="15" customFormat="1" x14ac:dyDescent="0.2">
      <c r="A71" s="35" t="s">
        <v>259</v>
      </c>
      <c r="B71" s="39">
        <v>5317023</v>
      </c>
      <c r="C71" s="39">
        <v>5317023</v>
      </c>
      <c r="D71" s="58"/>
      <c r="E71" s="58"/>
    </row>
    <row r="72" spans="1:5" s="15" customFormat="1" x14ac:dyDescent="0.2">
      <c r="A72" s="21" t="s">
        <v>260</v>
      </c>
      <c r="B72" s="18">
        <f t="shared" ref="B72:C72" si="5">B56+B59+B63+B65+B66+B67+B68+B70+B71</f>
        <v>161861463</v>
      </c>
      <c r="C72" s="18">
        <f t="shared" si="5"/>
        <v>161861463</v>
      </c>
      <c r="D72" s="58"/>
      <c r="E72" s="58"/>
    </row>
    <row r="73" spans="1:5" s="15" customFormat="1" x14ac:dyDescent="0.2">
      <c r="A73" s="21" t="s">
        <v>261</v>
      </c>
      <c r="B73" s="22">
        <f t="shared" ref="B73:C73" si="6">B54+B72</f>
        <v>216712397</v>
      </c>
      <c r="C73" s="22">
        <f t="shared" si="6"/>
        <v>216712397</v>
      </c>
      <c r="D73" s="58"/>
      <c r="E73" s="58"/>
    </row>
    <row r="74" spans="1:5" s="15" customFormat="1" ht="24" x14ac:dyDescent="0.2">
      <c r="A74" s="21" t="s">
        <v>262</v>
      </c>
      <c r="B74" s="18">
        <f t="shared" ref="B74:C74" si="7">B46-B73</f>
        <v>2683792854</v>
      </c>
      <c r="C74" s="18">
        <f t="shared" si="7"/>
        <v>2683792854</v>
      </c>
      <c r="D74" s="58"/>
      <c r="E74" s="58"/>
    </row>
    <row r="75" spans="1:5" ht="15.75" customHeight="1" x14ac:dyDescent="0.2">
      <c r="A75" s="586" t="s">
        <v>263</v>
      </c>
      <c r="B75" s="587"/>
      <c r="C75" s="588"/>
    </row>
    <row r="76" spans="1:5" x14ac:dyDescent="0.2">
      <c r="A76" s="21" t="s">
        <v>340</v>
      </c>
      <c r="B76" s="39">
        <v>2366703459</v>
      </c>
      <c r="C76" s="39">
        <v>2366703459</v>
      </c>
    </row>
    <row r="77" spans="1:5" x14ac:dyDescent="0.2">
      <c r="A77" s="21" t="s">
        <v>264</v>
      </c>
      <c r="B77" s="39">
        <v>294423621</v>
      </c>
      <c r="C77" s="39">
        <v>294423621</v>
      </c>
    </row>
    <row r="78" spans="1:5" x14ac:dyDescent="0.2">
      <c r="A78" s="21" t="s">
        <v>265</v>
      </c>
      <c r="B78" s="39"/>
      <c r="C78" s="39"/>
    </row>
    <row r="79" spans="1:5" x14ac:dyDescent="0.2">
      <c r="A79" s="21" t="s">
        <v>266</v>
      </c>
      <c r="B79" s="39">
        <v>22665774</v>
      </c>
      <c r="C79" s="39">
        <v>22665774</v>
      </c>
    </row>
    <row r="80" spans="1:5" x14ac:dyDescent="0.2">
      <c r="A80" s="21" t="s">
        <v>267</v>
      </c>
      <c r="B80" s="39"/>
      <c r="C80" s="39"/>
    </row>
    <row r="81" spans="1:5" s="15" customFormat="1" x14ac:dyDescent="0.2">
      <c r="A81" s="21" t="s">
        <v>268</v>
      </c>
      <c r="B81" s="18">
        <f t="shared" ref="B81:C81" si="8">B76+B77-B78+B79-B80</f>
        <v>2683792854</v>
      </c>
      <c r="C81" s="18">
        <f t="shared" si="8"/>
        <v>2683792854</v>
      </c>
      <c r="D81" s="58"/>
      <c r="E81" s="58"/>
    </row>
    <row r="82" spans="1:5" s="15" customFormat="1" ht="12.75" thickBot="1" x14ac:dyDescent="0.25">
      <c r="A82" s="23" t="s">
        <v>269</v>
      </c>
      <c r="B82" s="24">
        <f>B81+B73</f>
        <v>2900505251</v>
      </c>
      <c r="C82" s="24">
        <f>C81+C73</f>
        <v>2900505251</v>
      </c>
      <c r="D82" s="58"/>
      <c r="E82" s="58"/>
    </row>
    <row r="83" spans="1:5" ht="13.5" thickTop="1" thickBot="1" x14ac:dyDescent="0.25">
      <c r="A83" s="36" t="s">
        <v>270</v>
      </c>
      <c r="B83" s="37" t="str">
        <f>IF(B46-B82=0,"da","nu")</f>
        <v>da</v>
      </c>
      <c r="C83" s="37" t="str">
        <f>IF(C46-C82=0,"da","nu")</f>
        <v>da</v>
      </c>
    </row>
    <row r="84" spans="1:5" ht="12.75" thickTop="1" x14ac:dyDescent="0.2">
      <c r="B84" s="48"/>
      <c r="C84" s="48"/>
    </row>
    <row r="85" spans="1:5" x14ac:dyDescent="0.2">
      <c r="B85" s="48"/>
      <c r="C85" s="48"/>
    </row>
    <row r="86" spans="1:5" x14ac:dyDescent="0.2">
      <c r="B86" s="48"/>
      <c r="C86" s="48"/>
    </row>
    <row r="87" spans="1:5" x14ac:dyDescent="0.2">
      <c r="B87" s="48"/>
      <c r="C87" s="48"/>
    </row>
    <row r="88" spans="1:5" x14ac:dyDescent="0.2">
      <c r="B88" s="48"/>
      <c r="C88" s="48"/>
    </row>
    <row r="89" spans="1:5" x14ac:dyDescent="0.2">
      <c r="B89" s="48"/>
      <c r="C89" s="48"/>
    </row>
    <row r="90" spans="1:5" x14ac:dyDescent="0.2">
      <c r="B90" s="48"/>
      <c r="C90" s="48"/>
    </row>
    <row r="91" spans="1:5" x14ac:dyDescent="0.2">
      <c r="B91" s="48"/>
      <c r="C91" s="48"/>
    </row>
    <row r="92" spans="1:5" x14ac:dyDescent="0.2">
      <c r="B92" s="48"/>
      <c r="C92" s="48"/>
    </row>
    <row r="93" spans="1:5" x14ac:dyDescent="0.2">
      <c r="B93" s="48"/>
      <c r="C93" s="48"/>
    </row>
    <row r="94" spans="1:5" x14ac:dyDescent="0.2">
      <c r="B94" s="48"/>
      <c r="C94" s="48"/>
    </row>
    <row r="95" spans="1:5" x14ac:dyDescent="0.2">
      <c r="B95" s="48"/>
      <c r="C95" s="48"/>
    </row>
    <row r="96" spans="1:5" x14ac:dyDescent="0.2">
      <c r="B96" s="48"/>
      <c r="C96" s="48"/>
    </row>
    <row r="97" spans="1:5" x14ac:dyDescent="0.2">
      <c r="B97" s="48"/>
      <c r="C97" s="48"/>
    </row>
    <row r="98" spans="1:5" x14ac:dyDescent="0.2">
      <c r="B98" s="48"/>
      <c r="C98" s="48"/>
    </row>
    <row r="99" spans="1:5" x14ac:dyDescent="0.2">
      <c r="B99" s="48"/>
      <c r="C99" s="48"/>
    </row>
    <row r="100" spans="1:5" x14ac:dyDescent="0.2">
      <c r="B100" s="48"/>
      <c r="C100" s="48"/>
    </row>
    <row r="101" spans="1:5" x14ac:dyDescent="0.2">
      <c r="B101" s="48"/>
      <c r="C101" s="48"/>
    </row>
    <row r="102" spans="1:5" x14ac:dyDescent="0.2">
      <c r="A102" s="593" t="s">
        <v>272</v>
      </c>
      <c r="B102" s="593"/>
      <c r="C102" s="593"/>
    </row>
    <row r="103" spans="1:5" s="15" customFormat="1" x14ac:dyDescent="0.2">
      <c r="A103" s="45"/>
      <c r="B103" s="25"/>
      <c r="C103" s="25"/>
      <c r="D103" s="58"/>
      <c r="E103" s="58"/>
    </row>
    <row r="104" spans="1:5" x14ac:dyDescent="0.2">
      <c r="A104" s="26"/>
      <c r="B104" s="49">
        <f>B11</f>
        <v>-2</v>
      </c>
      <c r="C104" s="49">
        <f>C11</f>
        <v>-1</v>
      </c>
    </row>
    <row r="105" spans="1:5" x14ac:dyDescent="0.2">
      <c r="A105" s="586" t="s">
        <v>273</v>
      </c>
      <c r="B105" s="587"/>
      <c r="C105" s="587"/>
    </row>
    <row r="106" spans="1:5" ht="24" x14ac:dyDescent="0.2">
      <c r="A106" s="20" t="s">
        <v>274</v>
      </c>
      <c r="B106" s="40">
        <v>239257854</v>
      </c>
      <c r="C106" s="40">
        <v>262435932</v>
      </c>
    </row>
    <row r="107" spans="1:5" x14ac:dyDescent="0.2">
      <c r="A107" s="20" t="s">
        <v>275</v>
      </c>
      <c r="B107" s="40">
        <v>404173340</v>
      </c>
      <c r="C107" s="40">
        <v>480813274</v>
      </c>
    </row>
    <row r="108" spans="1:5" ht="24" x14ac:dyDescent="0.2">
      <c r="A108" s="20" t="s">
        <v>276</v>
      </c>
      <c r="B108" s="40">
        <v>260707875</v>
      </c>
      <c r="C108" s="40">
        <v>234488752</v>
      </c>
    </row>
    <row r="109" spans="1:5" x14ac:dyDescent="0.2">
      <c r="A109" s="20" t="s">
        <v>277</v>
      </c>
      <c r="B109" s="40">
        <v>7627480</v>
      </c>
      <c r="C109" s="40">
        <v>8726638</v>
      </c>
    </row>
    <row r="110" spans="1:5" x14ac:dyDescent="0.2">
      <c r="A110" s="26" t="s">
        <v>278</v>
      </c>
      <c r="B110" s="18">
        <f>SUM(B106:B109)</f>
        <v>911766549</v>
      </c>
      <c r="C110" s="18">
        <f>SUM(C106:C109)</f>
        <v>986464596</v>
      </c>
    </row>
    <row r="111" spans="1:5" x14ac:dyDescent="0.2">
      <c r="A111" s="586" t="s">
        <v>279</v>
      </c>
      <c r="B111" s="587"/>
      <c r="C111" s="587"/>
    </row>
    <row r="112" spans="1:5" x14ac:dyDescent="0.2">
      <c r="A112" s="20" t="s">
        <v>280</v>
      </c>
      <c r="B112" s="40">
        <v>467322153</v>
      </c>
      <c r="C112" s="40">
        <v>485815467</v>
      </c>
    </row>
    <row r="113" spans="1:3" x14ac:dyDescent="0.2">
      <c r="A113" s="20" t="s">
        <v>281</v>
      </c>
      <c r="B113" s="40">
        <v>96513865</v>
      </c>
      <c r="C113" s="40">
        <v>87847751</v>
      </c>
    </row>
    <row r="114" spans="1:3" ht="24" x14ac:dyDescent="0.2">
      <c r="A114" s="20" t="s">
        <v>282</v>
      </c>
      <c r="B114" s="40">
        <v>195131378</v>
      </c>
      <c r="C114" s="40">
        <v>219185377</v>
      </c>
    </row>
    <row r="115" spans="1:3" x14ac:dyDescent="0.2">
      <c r="A115" s="20" t="s">
        <v>283</v>
      </c>
      <c r="B115" s="40">
        <v>32226958</v>
      </c>
      <c r="C115" s="40">
        <v>167605835</v>
      </c>
    </row>
    <row r="116" spans="1:3" x14ac:dyDescent="0.2">
      <c r="A116" s="38" t="s">
        <v>284</v>
      </c>
      <c r="B116" s="40">
        <v>2061265</v>
      </c>
      <c r="C116" s="40">
        <v>2415126</v>
      </c>
    </row>
    <row r="117" spans="1:3" x14ac:dyDescent="0.2">
      <c r="A117" s="26" t="s">
        <v>285</v>
      </c>
      <c r="B117" s="18">
        <f>SUM(B112:B116)</f>
        <v>793255619</v>
      </c>
      <c r="C117" s="18">
        <f>SUM(C112:C116)</f>
        <v>962869556</v>
      </c>
    </row>
    <row r="118" spans="1:3" x14ac:dyDescent="0.2">
      <c r="A118" s="26" t="s">
        <v>286</v>
      </c>
      <c r="B118" s="18">
        <f>B110-B117</f>
        <v>118510930</v>
      </c>
      <c r="C118" s="18">
        <f>C110-C117</f>
        <v>23595040</v>
      </c>
    </row>
    <row r="119" spans="1:3" x14ac:dyDescent="0.2">
      <c r="A119" s="27" t="s">
        <v>287</v>
      </c>
      <c r="B119" s="19">
        <f>IF(B118&lt;0,"",B118)</f>
        <v>118510930</v>
      </c>
      <c r="C119" s="19">
        <f>IF(C118&lt;0,"",C118)</f>
        <v>23595040</v>
      </c>
    </row>
    <row r="120" spans="1:3" x14ac:dyDescent="0.2">
      <c r="A120" s="27" t="s">
        <v>288</v>
      </c>
      <c r="B120" s="19" t="str">
        <f>IF(B118&lt;0,-B118,"")</f>
        <v/>
      </c>
      <c r="C120" s="19" t="str">
        <f>IF(C118&lt;0,-C118,"")</f>
        <v/>
      </c>
    </row>
    <row r="121" spans="1:3" x14ac:dyDescent="0.2">
      <c r="A121" s="26" t="s">
        <v>289</v>
      </c>
      <c r="B121" s="41">
        <v>59930</v>
      </c>
      <c r="C121" s="41">
        <v>121723</v>
      </c>
    </row>
    <row r="122" spans="1:3" x14ac:dyDescent="0.2">
      <c r="A122" s="26" t="s">
        <v>411</v>
      </c>
      <c r="B122" s="41">
        <v>1812111</v>
      </c>
      <c r="C122" s="41">
        <v>1210195</v>
      </c>
    </row>
    <row r="123" spans="1:3" x14ac:dyDescent="0.2">
      <c r="A123" s="26" t="s">
        <v>363</v>
      </c>
      <c r="B123" s="41">
        <v>2500</v>
      </c>
      <c r="C123" s="41">
        <v>2500</v>
      </c>
    </row>
    <row r="124" spans="1:3" x14ac:dyDescent="0.2">
      <c r="A124" s="26" t="s">
        <v>290</v>
      </c>
      <c r="B124" s="18">
        <f>B121-B122</f>
        <v>-1752181</v>
      </c>
      <c r="C124" s="18">
        <f>C121-C122</f>
        <v>-1088472</v>
      </c>
    </row>
    <row r="125" spans="1:3" x14ac:dyDescent="0.2">
      <c r="A125" s="27" t="s">
        <v>287</v>
      </c>
      <c r="B125" s="19" t="str">
        <f>IF(B124&lt;0,"",B124)</f>
        <v/>
      </c>
      <c r="C125" s="19" t="str">
        <f>IF(C124&lt;0,"",C124)</f>
        <v/>
      </c>
    </row>
    <row r="126" spans="1:3" x14ac:dyDescent="0.2">
      <c r="A126" s="27" t="s">
        <v>288</v>
      </c>
      <c r="B126" s="19">
        <f>IF(B124&lt;0,-B124,"")</f>
        <v>1752181</v>
      </c>
      <c r="C126" s="19">
        <f>IF(C124&lt;0,-C124,"")</f>
        <v>1088472</v>
      </c>
    </row>
    <row r="127" spans="1:3" x14ac:dyDescent="0.2">
      <c r="A127" s="26" t="s">
        <v>291</v>
      </c>
      <c r="B127" s="18">
        <f>B118+B124</f>
        <v>116758749</v>
      </c>
      <c r="C127" s="18">
        <f>C118+C124</f>
        <v>22506568</v>
      </c>
    </row>
    <row r="128" spans="1:3" x14ac:dyDescent="0.2">
      <c r="A128" s="27" t="s">
        <v>287</v>
      </c>
      <c r="B128" s="19">
        <f>IF(B127&lt;0,"",B127)</f>
        <v>116758749</v>
      </c>
      <c r="C128" s="19">
        <f>IF(C127&lt;0,"",C127)</f>
        <v>22506568</v>
      </c>
    </row>
    <row r="129" spans="1:5" x14ac:dyDescent="0.2">
      <c r="A129" s="27" t="s">
        <v>288</v>
      </c>
      <c r="B129" s="19" t="str">
        <f>IF(B127&lt;0,-B127,"")</f>
        <v/>
      </c>
      <c r="C129" s="19" t="str">
        <f>IF(C127&lt;0,-C127,"")</f>
        <v/>
      </c>
    </row>
    <row r="130" spans="1:5" x14ac:dyDescent="0.2">
      <c r="A130" s="26" t="s">
        <v>292</v>
      </c>
      <c r="B130" s="41">
        <v>426516</v>
      </c>
      <c r="C130" s="41">
        <v>159206</v>
      </c>
    </row>
    <row r="131" spans="1:5" x14ac:dyDescent="0.2">
      <c r="A131" s="26" t="s">
        <v>293</v>
      </c>
      <c r="B131" s="41">
        <v>0</v>
      </c>
      <c r="C131" s="41">
        <v>0</v>
      </c>
    </row>
    <row r="132" spans="1:5" x14ac:dyDescent="0.2">
      <c r="A132" s="26" t="s">
        <v>294</v>
      </c>
      <c r="B132" s="18">
        <f>B130-B131</f>
        <v>426516</v>
      </c>
      <c r="C132" s="18">
        <f>C130-C131</f>
        <v>159206</v>
      </c>
    </row>
    <row r="133" spans="1:5" x14ac:dyDescent="0.2">
      <c r="A133" s="27" t="s">
        <v>287</v>
      </c>
      <c r="B133" s="19">
        <f>IF(B132&lt;0,"",B132)</f>
        <v>426516</v>
      </c>
      <c r="C133" s="19">
        <f>IF(C132&lt;0,"",C132)</f>
        <v>159206</v>
      </c>
    </row>
    <row r="134" spans="1:5" x14ac:dyDescent="0.2">
      <c r="A134" s="27" t="s">
        <v>288</v>
      </c>
      <c r="B134" s="19" t="str">
        <f>IF(B132&lt;0,-B132,"")</f>
        <v/>
      </c>
      <c r="C134" s="19" t="str">
        <f>IF(C132&lt;0,-C132,"")</f>
        <v/>
      </c>
    </row>
    <row r="135" spans="1:5" x14ac:dyDescent="0.2">
      <c r="A135" s="26" t="s">
        <v>295</v>
      </c>
      <c r="B135" s="18">
        <f>B110+B121+B130</f>
        <v>912252995</v>
      </c>
      <c r="C135" s="18">
        <f>C110+C121+C130</f>
        <v>986745525</v>
      </c>
      <c r="E135" s="59"/>
    </row>
    <row r="136" spans="1:5" x14ac:dyDescent="0.2">
      <c r="A136" s="26" t="s">
        <v>296</v>
      </c>
      <c r="B136" s="18">
        <f>B117+B122+B131</f>
        <v>795067730</v>
      </c>
      <c r="C136" s="18">
        <f>C117+C122+C131</f>
        <v>964079751</v>
      </c>
    </row>
    <row r="137" spans="1:5" x14ac:dyDescent="0.2">
      <c r="A137" s="26" t="s">
        <v>297</v>
      </c>
      <c r="B137" s="18">
        <f>B135-B136</f>
        <v>117185265</v>
      </c>
      <c r="C137" s="18">
        <f>C135-C136</f>
        <v>22665774</v>
      </c>
    </row>
    <row r="138" spans="1:5" x14ac:dyDescent="0.2">
      <c r="A138" s="27" t="s">
        <v>287</v>
      </c>
      <c r="B138" s="19">
        <f>IF(B137&lt;0,"",B137)</f>
        <v>117185265</v>
      </c>
      <c r="C138" s="19">
        <f>IF(C137&lt;0,"",C137)</f>
        <v>22665774</v>
      </c>
    </row>
    <row r="139" spans="1:5" x14ac:dyDescent="0.2">
      <c r="A139" s="27" t="s">
        <v>288</v>
      </c>
      <c r="B139" s="19" t="str">
        <f>IF(B137&lt;0,-B137,"")</f>
        <v/>
      </c>
      <c r="C139" s="19" t="str">
        <f>IF(C137&lt;0,-C137,"")</f>
        <v/>
      </c>
    </row>
    <row r="140" spans="1:5" ht="12.75" x14ac:dyDescent="0.2">
      <c r="A140" s="86" t="s">
        <v>410</v>
      </c>
      <c r="B140" s="41"/>
      <c r="C140" s="41"/>
    </row>
    <row r="141" spans="1:5" x14ac:dyDescent="0.2">
      <c r="A141" s="26" t="s">
        <v>412</v>
      </c>
      <c r="B141" s="25">
        <f>B137-B140</f>
        <v>117185265</v>
      </c>
      <c r="C141" s="25">
        <f>C137-C140</f>
        <v>22665774</v>
      </c>
    </row>
    <row r="142" spans="1:5" x14ac:dyDescent="0.2">
      <c r="A142" s="28"/>
    </row>
    <row r="143" spans="1:5" x14ac:dyDescent="0.2">
      <c r="A143" s="28"/>
    </row>
    <row r="144" spans="1:5" x14ac:dyDescent="0.2">
      <c r="A144" s="28"/>
    </row>
    <row r="145" spans="1:3" x14ac:dyDescent="0.2">
      <c r="A145" s="28"/>
    </row>
    <row r="146" spans="1:3" x14ac:dyDescent="0.2">
      <c r="A146" s="28"/>
    </row>
    <row r="147" spans="1:3" x14ac:dyDescent="0.2">
      <c r="A147" s="28"/>
    </row>
    <row r="148" spans="1:3" x14ac:dyDescent="0.2">
      <c r="A148" s="28"/>
    </row>
    <row r="149" spans="1:3" x14ac:dyDescent="0.2">
      <c r="A149" s="28"/>
    </row>
    <row r="150" spans="1:3" x14ac:dyDescent="0.2">
      <c r="A150" s="28"/>
    </row>
    <row r="151" spans="1:3" x14ac:dyDescent="0.2">
      <c r="A151" s="28"/>
    </row>
    <row r="152" spans="1:3" x14ac:dyDescent="0.2">
      <c r="A152" s="28"/>
    </row>
    <row r="153" spans="1:3" x14ac:dyDescent="0.2">
      <c r="A153" s="28"/>
    </row>
    <row r="154" spans="1:3" x14ac:dyDescent="0.2">
      <c r="A154" s="28"/>
    </row>
    <row r="155" spans="1:3" x14ac:dyDescent="0.2">
      <c r="A155" s="28"/>
    </row>
    <row r="156" spans="1:3" x14ac:dyDescent="0.2">
      <c r="A156" s="28"/>
    </row>
    <row r="157" spans="1:3" x14ac:dyDescent="0.2">
      <c r="A157" s="592" t="s">
        <v>375</v>
      </c>
      <c r="B157" s="592"/>
      <c r="C157" s="592"/>
    </row>
    <row r="158" spans="1:3" x14ac:dyDescent="0.2">
      <c r="A158" s="28"/>
      <c r="B158" s="29"/>
      <c r="C158" s="29"/>
    </row>
    <row r="159" spans="1:3" x14ac:dyDescent="0.2">
      <c r="A159" s="26" t="s">
        <v>298</v>
      </c>
      <c r="B159" s="53">
        <f>B104</f>
        <v>-2</v>
      </c>
      <c r="C159" s="53">
        <f>C104</f>
        <v>-1</v>
      </c>
    </row>
    <row r="160" spans="1:3" x14ac:dyDescent="0.2">
      <c r="A160" s="30" t="s">
        <v>299</v>
      </c>
      <c r="B160" s="39">
        <v>475026160</v>
      </c>
      <c r="C160" s="39">
        <v>475026160</v>
      </c>
    </row>
    <row r="161" spans="1:3" x14ac:dyDescent="0.2">
      <c r="A161" s="30" t="s">
        <v>300</v>
      </c>
      <c r="B161" s="39">
        <v>383754931</v>
      </c>
      <c r="C161" s="39">
        <v>383754931</v>
      </c>
    </row>
    <row r="162" spans="1:3" x14ac:dyDescent="0.2">
      <c r="A162" s="30" t="s">
        <v>301</v>
      </c>
      <c r="B162" s="39">
        <v>240923000</v>
      </c>
      <c r="C162" s="39">
        <v>240923000</v>
      </c>
    </row>
    <row r="163" spans="1:3" x14ac:dyDescent="0.2">
      <c r="A163" s="30" t="s">
        <v>302</v>
      </c>
      <c r="B163" s="39">
        <v>262435933</v>
      </c>
      <c r="C163" s="39">
        <v>262435933</v>
      </c>
    </row>
    <row r="164" spans="1:3" x14ac:dyDescent="0.2">
      <c r="A164" s="30" t="s">
        <v>303</v>
      </c>
      <c r="B164" s="39">
        <v>240923000</v>
      </c>
      <c r="C164" s="39">
        <v>240923000</v>
      </c>
    </row>
    <row r="165" spans="1:3" x14ac:dyDescent="0.2">
      <c r="A165" s="30" t="s">
        <v>304</v>
      </c>
      <c r="B165" s="39">
        <v>240923000</v>
      </c>
      <c r="C165" s="39">
        <v>240923000</v>
      </c>
    </row>
    <row r="166" spans="1:3" x14ac:dyDescent="0.2">
      <c r="A166" s="30" t="s">
        <v>305</v>
      </c>
      <c r="B166" s="39">
        <v>0</v>
      </c>
      <c r="C166" s="39">
        <v>0</v>
      </c>
    </row>
    <row r="167" spans="1:3" ht="24" x14ac:dyDescent="0.2">
      <c r="A167" s="30" t="s">
        <v>306</v>
      </c>
      <c r="B167" s="39">
        <v>-138183</v>
      </c>
      <c r="C167" s="39">
        <v>-138183</v>
      </c>
    </row>
    <row r="168" spans="1:3" ht="24" x14ac:dyDescent="0.2">
      <c r="A168" s="30" t="s">
        <v>307</v>
      </c>
      <c r="B168" s="39">
        <v>240923000</v>
      </c>
      <c r="C168" s="39">
        <v>240923000</v>
      </c>
    </row>
    <row r="169" spans="1:3" x14ac:dyDescent="0.2">
      <c r="A169" s="30" t="s">
        <v>308</v>
      </c>
      <c r="B169" s="39">
        <v>234313000</v>
      </c>
      <c r="C169" s="39">
        <v>234313000</v>
      </c>
    </row>
    <row r="170" spans="1:3" x14ac:dyDescent="0.2">
      <c r="A170" s="30" t="s">
        <v>309</v>
      </c>
      <c r="B170" s="39">
        <v>262435933</v>
      </c>
      <c r="C170" s="39">
        <v>262435933</v>
      </c>
    </row>
    <row r="171" spans="1:3" x14ac:dyDescent="0.2">
      <c r="A171" s="30" t="s">
        <v>310</v>
      </c>
      <c r="B171" s="39">
        <v>138183</v>
      </c>
      <c r="C171" s="39">
        <v>138183</v>
      </c>
    </row>
    <row r="172" spans="1:3" hidden="1" x14ac:dyDescent="0.2">
      <c r="A172" s="30" t="s">
        <v>311</v>
      </c>
      <c r="B172" s="39">
        <v>0</v>
      </c>
      <c r="C172" s="39">
        <v>0</v>
      </c>
    </row>
    <row r="173" spans="1:3" hidden="1" x14ac:dyDescent="0.2">
      <c r="A173" s="55" t="s">
        <v>312</v>
      </c>
      <c r="B173" s="39">
        <v>0</v>
      </c>
      <c r="C173" s="39">
        <v>0</v>
      </c>
    </row>
    <row r="174" spans="1:3" hidden="1" x14ac:dyDescent="0.2">
      <c r="A174" s="55" t="s">
        <v>313</v>
      </c>
      <c r="B174" s="39">
        <v>0</v>
      </c>
      <c r="C174" s="39">
        <v>0</v>
      </c>
    </row>
    <row r="175" spans="1:3" x14ac:dyDescent="0.2">
      <c r="A175" s="30" t="s">
        <v>314</v>
      </c>
      <c r="B175" s="39">
        <v>0</v>
      </c>
      <c r="C175" s="39">
        <v>0</v>
      </c>
    </row>
    <row r="176" spans="1:3" ht="28.15" hidden="1" customHeight="1" x14ac:dyDescent="0.2">
      <c r="A176" s="55" t="s">
        <v>315</v>
      </c>
      <c r="B176" s="39">
        <v>0</v>
      </c>
      <c r="C176" s="39">
        <v>0</v>
      </c>
    </row>
    <row r="177" spans="1:5" x14ac:dyDescent="0.2">
      <c r="A177" s="30" t="s">
        <v>316</v>
      </c>
      <c r="B177" s="39">
        <v>378885991</v>
      </c>
      <c r="C177" s="39">
        <v>378885991</v>
      </c>
    </row>
    <row r="178" spans="1:5" s="14" customFormat="1" x14ac:dyDescent="0.2">
      <c r="A178" s="30" t="s">
        <v>317</v>
      </c>
      <c r="B178" s="39">
        <v>70500077</v>
      </c>
      <c r="C178" s="39">
        <v>70500077</v>
      </c>
      <c r="D178" s="60"/>
      <c r="E178" s="60"/>
    </row>
    <row r="179" spans="1:5" x14ac:dyDescent="0.2">
      <c r="A179" s="30" t="s">
        <v>318</v>
      </c>
      <c r="B179" s="39">
        <v>91844434</v>
      </c>
      <c r="C179" s="39">
        <v>91844434</v>
      </c>
    </row>
    <row r="180" spans="1:5" x14ac:dyDescent="0.2">
      <c r="A180" s="30" t="s">
        <v>319</v>
      </c>
      <c r="B180" s="39">
        <v>51535549</v>
      </c>
      <c r="C180" s="39">
        <v>51535549</v>
      </c>
    </row>
    <row r="181" spans="1:5" x14ac:dyDescent="0.2">
      <c r="A181" s="30" t="s">
        <v>320</v>
      </c>
      <c r="B181" s="39">
        <v>147260871</v>
      </c>
      <c r="C181" s="39">
        <v>147260871</v>
      </c>
    </row>
    <row r="182" spans="1:5" x14ac:dyDescent="0.2">
      <c r="A182" s="30" t="s">
        <v>363</v>
      </c>
      <c r="B182" s="39">
        <v>0</v>
      </c>
      <c r="C182" s="39">
        <v>0</v>
      </c>
    </row>
    <row r="183" spans="1:5" x14ac:dyDescent="0.2">
      <c r="A183" s="30" t="s">
        <v>364</v>
      </c>
      <c r="B183" s="39">
        <v>0</v>
      </c>
      <c r="C183" s="39">
        <v>0</v>
      </c>
    </row>
    <row r="184" spans="1:5" x14ac:dyDescent="0.2">
      <c r="A184" s="30" t="s">
        <v>384</v>
      </c>
      <c r="B184" s="39">
        <v>0</v>
      </c>
      <c r="C184" s="39">
        <v>0</v>
      </c>
    </row>
    <row r="185" spans="1:5" x14ac:dyDescent="0.2">
      <c r="A185" s="30" t="s">
        <v>321</v>
      </c>
      <c r="B185" s="39">
        <v>0</v>
      </c>
      <c r="C185" s="39">
        <v>0</v>
      </c>
    </row>
    <row r="186" spans="1:5" ht="24" x14ac:dyDescent="0.2">
      <c r="A186" s="30" t="s">
        <v>322</v>
      </c>
      <c r="B186" s="39">
        <v>0</v>
      </c>
      <c r="C186" s="39">
        <v>0</v>
      </c>
    </row>
    <row r="187" spans="1:5" x14ac:dyDescent="0.2">
      <c r="A187" s="30" t="s">
        <v>323</v>
      </c>
      <c r="B187" s="39">
        <v>211155</v>
      </c>
      <c r="C187" s="39">
        <v>211155</v>
      </c>
    </row>
    <row r="188" spans="1:5" hidden="1" x14ac:dyDescent="0.2">
      <c r="A188" s="31" t="s">
        <v>324</v>
      </c>
      <c r="B188" s="39">
        <v>0</v>
      </c>
      <c r="C188" s="39">
        <v>0</v>
      </c>
    </row>
    <row r="189" spans="1:5" hidden="1" x14ac:dyDescent="0.2">
      <c r="A189" s="31" t="s">
        <v>325</v>
      </c>
      <c r="B189" s="39">
        <v>0</v>
      </c>
      <c r="C189" s="39">
        <v>0</v>
      </c>
    </row>
    <row r="190" spans="1:5" hidden="1" x14ac:dyDescent="0.2">
      <c r="A190" s="31" t="s">
        <v>326</v>
      </c>
      <c r="B190" s="39">
        <v>0</v>
      </c>
      <c r="C190" s="39">
        <v>0</v>
      </c>
    </row>
    <row r="191" spans="1:5" hidden="1" x14ac:dyDescent="0.2">
      <c r="A191" s="31" t="s">
        <v>327</v>
      </c>
      <c r="B191" s="39">
        <v>0</v>
      </c>
      <c r="C191" s="39">
        <v>0</v>
      </c>
    </row>
    <row r="192" spans="1:5" hidden="1" x14ac:dyDescent="0.2">
      <c r="A192" s="31" t="s">
        <v>349</v>
      </c>
      <c r="B192" s="39">
        <v>0</v>
      </c>
      <c r="C192" s="39">
        <v>0</v>
      </c>
    </row>
    <row r="193" spans="1:5" x14ac:dyDescent="0.2">
      <c r="A193" s="30" t="s">
        <v>328</v>
      </c>
      <c r="B193" s="39">
        <v>0</v>
      </c>
      <c r="C193" s="39">
        <v>0</v>
      </c>
    </row>
    <row r="194" spans="1:5" x14ac:dyDescent="0.2">
      <c r="A194" s="31" t="s">
        <v>329</v>
      </c>
      <c r="B194" s="39">
        <v>0</v>
      </c>
      <c r="C194" s="39">
        <v>0</v>
      </c>
    </row>
    <row r="195" spans="1:5" x14ac:dyDescent="0.2">
      <c r="A195" s="31" t="s">
        <v>330</v>
      </c>
      <c r="B195" s="39">
        <v>0</v>
      </c>
      <c r="C195" s="39">
        <v>0</v>
      </c>
    </row>
    <row r="196" spans="1:5" x14ac:dyDescent="0.2">
      <c r="A196" s="31" t="s">
        <v>331</v>
      </c>
      <c r="B196" s="39">
        <v>0</v>
      </c>
      <c r="C196" s="39">
        <v>0</v>
      </c>
    </row>
    <row r="197" spans="1:5" x14ac:dyDescent="0.2">
      <c r="A197" s="31" t="s">
        <v>349</v>
      </c>
      <c r="B197" s="39">
        <v>0</v>
      </c>
      <c r="C197" s="39">
        <v>0</v>
      </c>
    </row>
    <row r="198" spans="1:5" x14ac:dyDescent="0.2">
      <c r="A198" s="31" t="s">
        <v>351</v>
      </c>
      <c r="B198" s="39">
        <v>0</v>
      </c>
      <c r="C198" s="39">
        <v>0</v>
      </c>
    </row>
    <row r="199" spans="1:5" x14ac:dyDescent="0.2">
      <c r="A199" s="31" t="s">
        <v>332</v>
      </c>
      <c r="B199" s="39">
        <v>0</v>
      </c>
      <c r="C199" s="39">
        <v>0</v>
      </c>
    </row>
    <row r="200" spans="1:5" x14ac:dyDescent="0.2">
      <c r="A200" s="31" t="s">
        <v>350</v>
      </c>
      <c r="B200" s="39">
        <v>0</v>
      </c>
      <c r="C200" s="39">
        <v>0</v>
      </c>
    </row>
    <row r="201" spans="1:5" x14ac:dyDescent="0.2">
      <c r="A201" s="31" t="s">
        <v>333</v>
      </c>
      <c r="B201" s="39">
        <v>0</v>
      </c>
      <c r="C201" s="39">
        <v>0</v>
      </c>
    </row>
    <row r="202" spans="1:5" x14ac:dyDescent="0.2">
      <c r="A202" s="31" t="s">
        <v>334</v>
      </c>
      <c r="B202" s="39">
        <v>0</v>
      </c>
      <c r="C202" s="39">
        <v>0</v>
      </c>
    </row>
    <row r="203" spans="1:5" x14ac:dyDescent="0.2">
      <c r="A203" s="592" t="s">
        <v>379</v>
      </c>
      <c r="B203" s="592"/>
      <c r="C203" s="592"/>
      <c r="D203" s="61"/>
      <c r="E203" s="61"/>
    </row>
    <row r="204" spans="1:5" ht="24" x14ac:dyDescent="0.2">
      <c r="A204" s="30" t="s">
        <v>380</v>
      </c>
      <c r="B204" s="54">
        <f>B161/B160</f>
        <v>0.80786062603373254</v>
      </c>
      <c r="C204" s="54">
        <f>C161/C160</f>
        <v>0.80786062603373254</v>
      </c>
      <c r="D204" s="62" t="str">
        <f>IF(C204&gt;E204,"NU","DA")</f>
        <v>DA</v>
      </c>
      <c r="E204" s="63">
        <v>0.85</v>
      </c>
    </row>
    <row r="205" spans="1:5" ht="24" x14ac:dyDescent="0.2">
      <c r="A205" s="30" t="s">
        <v>381</v>
      </c>
      <c r="B205" s="54">
        <f>B163/B162</f>
        <v>1.0892938117157764</v>
      </c>
      <c r="C205" s="54">
        <f>C163/C162</f>
        <v>1.0892938117157764</v>
      </c>
      <c r="D205" s="64" t="str">
        <f t="shared" ref="D205" si="9">IF(C205&gt;E205,"NU","DA")</f>
        <v>NU</v>
      </c>
      <c r="E205" s="65">
        <v>0.8</v>
      </c>
    </row>
    <row r="206" spans="1:5" ht="36" x14ac:dyDescent="0.2">
      <c r="A206" s="30" t="s">
        <v>353</v>
      </c>
      <c r="B206" s="54">
        <f>IFERROR(B168/B161,"")</f>
        <v>0.62780431087151289</v>
      </c>
      <c r="C206" s="54">
        <f>IFERROR(C168/C161,"")</f>
        <v>0.62780431087151289</v>
      </c>
      <c r="D206" s="64" t="str">
        <f>IF(C206&gt;E206,"NU","DA")</f>
        <v>NU</v>
      </c>
      <c r="E206" s="65">
        <v>0.5</v>
      </c>
    </row>
    <row r="207" spans="1:5" ht="24" x14ac:dyDescent="0.2">
      <c r="A207" s="71" t="s">
        <v>354</v>
      </c>
      <c r="B207" s="72">
        <f>IFERROR(B163/B161,"")</f>
        <v>0.68386335080082661</v>
      </c>
      <c r="C207" s="72">
        <f>IFERROR(C163/C161,"")</f>
        <v>0.68386335080082661</v>
      </c>
      <c r="D207" s="64" t="str">
        <f>IF(C207&gt;E207,"NU","DA")</f>
        <v>NU</v>
      </c>
      <c r="E207" s="66">
        <v>0.3</v>
      </c>
    </row>
    <row r="208" spans="1:5" ht="19.149999999999999" hidden="1" customHeight="1" x14ac:dyDescent="0.2">
      <c r="A208" s="30" t="s">
        <v>355</v>
      </c>
      <c r="B208" s="54" t="str">
        <f>IFERROR(B168/B172,"")</f>
        <v/>
      </c>
      <c r="C208" s="54" t="str">
        <f>IFERROR(C168/C172,"")</f>
        <v/>
      </c>
      <c r="E208" s="60"/>
    </row>
    <row r="209" spans="1:5" ht="24" x14ac:dyDescent="0.2">
      <c r="A209" s="30" t="s">
        <v>356</v>
      </c>
      <c r="B209" s="54">
        <f>IFERROR(B175/B161,"")</f>
        <v>0</v>
      </c>
      <c r="C209" s="54">
        <f>IFERROR(C175/C161,"")</f>
        <v>0</v>
      </c>
      <c r="D209" s="64" t="str">
        <f>IF(C209&gt;E209,"DA","NU")</f>
        <v>NU</v>
      </c>
      <c r="E209" s="65">
        <v>0.7</v>
      </c>
    </row>
    <row r="210" spans="1:5" ht="22.9" hidden="1" customHeight="1" x14ac:dyDescent="0.2">
      <c r="A210" s="30" t="s">
        <v>357</v>
      </c>
      <c r="B210" s="54">
        <f>IFERROR(B176/B161,"")</f>
        <v>0</v>
      </c>
      <c r="C210" s="54">
        <f>IFERROR(C176/C161,"")</f>
        <v>0</v>
      </c>
      <c r="E210" s="60"/>
    </row>
    <row r="211" spans="1:5" ht="22.9" customHeight="1" x14ac:dyDescent="0.2">
      <c r="A211" s="30" t="s">
        <v>383</v>
      </c>
      <c r="B211" s="54">
        <f>B73/B46</f>
        <v>7.4715395507484295E-2</v>
      </c>
      <c r="C211" s="54">
        <f>C73/C46</f>
        <v>7.4715395507484295E-2</v>
      </c>
      <c r="D211" s="64" t="str">
        <f>IF(C211&gt;E211,"DA","NU")</f>
        <v>NU</v>
      </c>
      <c r="E211" s="65">
        <v>0.67</v>
      </c>
    </row>
    <row r="212" spans="1:5" ht="36" x14ac:dyDescent="0.2">
      <c r="A212" s="30" t="s">
        <v>358</v>
      </c>
      <c r="B212" s="54">
        <f>IFERROR(B171/B161,"")</f>
        <v>3.6008136661571651E-4</v>
      </c>
      <c r="C212" s="54">
        <f>IFERROR(C171/C161,"")</f>
        <v>3.6008136661571651E-4</v>
      </c>
      <c r="D212" s="62" t="str">
        <f t="shared" ref="D212" si="10">IF(C212&gt;E212,"NU","DA")</f>
        <v>DA</v>
      </c>
      <c r="E212" s="63">
        <v>0.05</v>
      </c>
    </row>
    <row r="213" spans="1:5" ht="24" x14ac:dyDescent="0.2">
      <c r="A213" s="71" t="s">
        <v>359</v>
      </c>
      <c r="B213" s="72">
        <f>IFERROR(B178/B163,"")</f>
        <v>0.26863728680020355</v>
      </c>
      <c r="C213" s="72">
        <f>IFERROR(C178/C163,"")</f>
        <v>0.26863728680020355</v>
      </c>
      <c r="D213" s="67" t="str">
        <f>IF(C213&gt;E213,"NU","DA")</f>
        <v>NU</v>
      </c>
      <c r="E213" s="68">
        <v>0.05</v>
      </c>
    </row>
    <row r="214" spans="1:5" ht="24" x14ac:dyDescent="0.2">
      <c r="A214" s="30" t="s">
        <v>360</v>
      </c>
      <c r="B214" s="54">
        <f>IFERROR(B178/B177,"")</f>
        <v>0.18607200760822007</v>
      </c>
      <c r="C214" s="54">
        <f>IFERROR(C178/C177,"")</f>
        <v>0.18607200760822007</v>
      </c>
      <c r="D214" s="67" t="str">
        <f t="shared" ref="D214:D216" si="11">IF(C214&gt;E214,"NU","DA")</f>
        <v>NU</v>
      </c>
      <c r="E214" s="68">
        <v>0.05</v>
      </c>
    </row>
    <row r="215" spans="1:5" ht="24" x14ac:dyDescent="0.2">
      <c r="A215" s="30" t="s">
        <v>361</v>
      </c>
      <c r="B215" s="54">
        <f>IFERROR(B180/B177,"")</f>
        <v>0.13601861832891046</v>
      </c>
      <c r="C215" s="54">
        <f>IFERROR(C180/C177,"")</f>
        <v>0.13601861832891046</v>
      </c>
      <c r="D215" s="67" t="str">
        <f t="shared" si="11"/>
        <v>NU</v>
      </c>
      <c r="E215" s="68">
        <v>0.05</v>
      </c>
    </row>
    <row r="216" spans="1:5" ht="24" x14ac:dyDescent="0.2">
      <c r="A216" s="30" t="s">
        <v>362</v>
      </c>
      <c r="B216" s="54">
        <f>IFERROR(B181/B177,"")</f>
        <v>0.38866802810875106</v>
      </c>
      <c r="C216" s="54">
        <f>IFERROR(C181/C177,"")</f>
        <v>0.38866802810875106</v>
      </c>
      <c r="D216" s="67" t="str">
        <f t="shared" si="11"/>
        <v>NU</v>
      </c>
      <c r="E216" s="68">
        <v>0.05</v>
      </c>
    </row>
    <row r="217" spans="1:5" ht="24" x14ac:dyDescent="0.2">
      <c r="A217" s="56" t="s">
        <v>382</v>
      </c>
      <c r="B217" s="57">
        <f>AVERAGE(B207,B213)</f>
        <v>0.47625031880051505</v>
      </c>
      <c r="C217" s="57">
        <f>AVERAGE(C207,C213)</f>
        <v>0.47625031880051505</v>
      </c>
      <c r="D217" s="69" t="str">
        <f>IF(C217&gt;E217,"NU","DA")</f>
        <v>DA</v>
      </c>
      <c r="E217" s="70">
        <v>0.51</v>
      </c>
    </row>
  </sheetData>
  <mergeCells count="14">
    <mergeCell ref="A157:C157"/>
    <mergeCell ref="A203:C203"/>
    <mergeCell ref="A49:C49"/>
    <mergeCell ref="A55:C55"/>
    <mergeCell ref="A75:C75"/>
    <mergeCell ref="A102:C102"/>
    <mergeCell ref="A105:C105"/>
    <mergeCell ref="A111:C111"/>
    <mergeCell ref="A23:C23"/>
    <mergeCell ref="A3:C3"/>
    <mergeCell ref="A6:C6"/>
    <mergeCell ref="A8:C8"/>
    <mergeCell ref="A12:C12"/>
    <mergeCell ref="A13:C13"/>
  </mergeCells>
  <conditionalFormatting sqref="B83:C101">
    <cfRule type="containsText" dxfId="8"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76" customWidth="1"/>
    <col min="2" max="3" width="12" style="76"/>
    <col min="4" max="4" width="34.28515625" style="76" customWidth="1"/>
    <col min="5" max="5" width="15.7109375" style="76" customWidth="1"/>
    <col min="6" max="6" width="15.140625" style="76" customWidth="1"/>
    <col min="7" max="16384" width="12" style="76"/>
  </cols>
  <sheetData>
    <row r="1" spans="1:7" x14ac:dyDescent="0.2">
      <c r="A1" s="597" t="s">
        <v>391</v>
      </c>
      <c r="B1" s="597"/>
      <c r="C1" s="597"/>
      <c r="D1" s="597"/>
      <c r="E1" s="597"/>
      <c r="F1" s="597"/>
    </row>
    <row r="2" spans="1:7" x14ac:dyDescent="0.2">
      <c r="A2" s="77"/>
      <c r="B2" s="77"/>
      <c r="C2" s="77"/>
      <c r="D2" s="77"/>
      <c r="E2" s="77"/>
      <c r="F2" s="77"/>
    </row>
    <row r="3" spans="1:7" ht="25.15" customHeight="1" x14ac:dyDescent="0.2">
      <c r="A3" s="598" t="s">
        <v>385</v>
      </c>
      <c r="B3" s="598"/>
      <c r="C3" s="598"/>
      <c r="D3" s="598"/>
      <c r="E3" s="598"/>
      <c r="F3" s="598"/>
    </row>
    <row r="4" spans="1:7" ht="20.45" customHeight="1" x14ac:dyDescent="0.2">
      <c r="A4" s="598" t="s">
        <v>392</v>
      </c>
      <c r="B4" s="598"/>
      <c r="C4" s="598"/>
      <c r="D4" s="598"/>
      <c r="E4" s="598"/>
      <c r="F4" s="598"/>
    </row>
    <row r="5" spans="1:7" ht="23.45" customHeight="1" x14ac:dyDescent="0.2">
      <c r="A5" s="598" t="s">
        <v>393</v>
      </c>
      <c r="B5" s="598"/>
      <c r="C5" s="598"/>
      <c r="D5" s="598"/>
      <c r="E5" s="598"/>
      <c r="F5" s="598"/>
    </row>
    <row r="6" spans="1:7" ht="39" customHeight="1" x14ac:dyDescent="0.2">
      <c r="A6" s="598" t="s">
        <v>394</v>
      </c>
      <c r="B6" s="598"/>
      <c r="C6" s="598"/>
      <c r="D6" s="598"/>
      <c r="E6" s="598"/>
      <c r="F6" s="598"/>
    </row>
    <row r="8" spans="1:7" ht="37.15" customHeight="1" x14ac:dyDescent="0.2">
      <c r="A8" s="594" t="s">
        <v>390</v>
      </c>
      <c r="B8" s="594"/>
      <c r="C8" s="594"/>
      <c r="D8" s="594"/>
      <c r="E8" s="594"/>
      <c r="F8" s="594"/>
    </row>
    <row r="9" spans="1:7" ht="13.9" customHeight="1" x14ac:dyDescent="0.2">
      <c r="A9" s="599" t="s">
        <v>386</v>
      </c>
      <c r="B9" s="599"/>
      <c r="C9" s="599"/>
      <c r="D9" s="599"/>
      <c r="E9" s="599"/>
      <c r="F9" s="599"/>
      <c r="G9" s="87"/>
    </row>
    <row r="10" spans="1:7" ht="13.9" customHeight="1" x14ac:dyDescent="0.2">
      <c r="A10" s="88"/>
      <c r="B10" s="89"/>
      <c r="C10" s="89"/>
      <c r="D10" s="89"/>
      <c r="E10" s="89"/>
      <c r="F10" s="89"/>
      <c r="G10" s="87"/>
    </row>
    <row r="11" spans="1:7" ht="48.6" customHeight="1" x14ac:dyDescent="0.2">
      <c r="A11" s="78" t="s">
        <v>387</v>
      </c>
      <c r="B11" s="595" t="s">
        <v>395</v>
      </c>
      <c r="C11" s="595"/>
      <c r="D11" s="595"/>
      <c r="E11" s="93">
        <f>'2-Situatii Financiare'!B11</f>
        <v>-2</v>
      </c>
      <c r="F11" s="93">
        <f>'2-Situatii Financiare'!C11</f>
        <v>-1</v>
      </c>
    </row>
    <row r="12" spans="1:7" ht="30.6" customHeight="1" x14ac:dyDescent="0.2">
      <c r="A12" s="79" t="s">
        <v>396</v>
      </c>
      <c r="B12" s="595" t="s">
        <v>397</v>
      </c>
      <c r="C12" s="595"/>
      <c r="D12" s="595"/>
      <c r="E12" s="90">
        <f>E13/E14</f>
        <v>8.0748555789991683E-2</v>
      </c>
      <c r="F12" s="90">
        <f>F13/F14</f>
        <v>8.0748555789991683E-2</v>
      </c>
    </row>
    <row r="13" spans="1:7" ht="30.6" customHeight="1" x14ac:dyDescent="0.2">
      <c r="A13" s="79"/>
      <c r="B13" s="596" t="s">
        <v>398</v>
      </c>
      <c r="C13" s="596"/>
      <c r="D13" s="596"/>
      <c r="E13" s="91">
        <f>'2-Situatii Financiare'!B54+'2-Situatii Financiare'!B72</f>
        <v>216712397</v>
      </c>
      <c r="F13" s="91">
        <f>'2-Situatii Financiare'!C54+'2-Situatii Financiare'!C72</f>
        <v>216712397</v>
      </c>
    </row>
    <row r="14" spans="1:7" ht="20.45" customHeight="1" x14ac:dyDescent="0.2">
      <c r="A14" s="79"/>
      <c r="B14" s="596" t="s">
        <v>399</v>
      </c>
      <c r="C14" s="596"/>
      <c r="D14" s="596"/>
      <c r="E14" s="91">
        <f>'2-Situatii Financiare'!B81</f>
        <v>2683792854</v>
      </c>
      <c r="F14" s="91">
        <f>'2-Situatii Financiare'!C81</f>
        <v>2683792854</v>
      </c>
    </row>
    <row r="15" spans="1:7" ht="21.6" customHeight="1" x14ac:dyDescent="0.2">
      <c r="A15" s="80" t="s">
        <v>400</v>
      </c>
      <c r="B15" s="600" t="s">
        <v>401</v>
      </c>
      <c r="C15" s="600"/>
      <c r="D15" s="600"/>
      <c r="E15" s="92">
        <f>E16/E17</f>
        <v>46875.106</v>
      </c>
      <c r="F15" s="92">
        <f>F16/F17</f>
        <v>9067.3096000000005</v>
      </c>
    </row>
    <row r="16" spans="1:7" ht="22.15" customHeight="1" x14ac:dyDescent="0.2">
      <c r="A16" s="81"/>
      <c r="B16" s="601" t="s">
        <v>402</v>
      </c>
      <c r="C16" s="601"/>
      <c r="D16" s="601"/>
      <c r="E16" s="91">
        <f>'2-Situatii Financiare'!B141+'2-Situatii Financiare'!B140+'2-Situatii Financiare'!B123+'2-Situatii Financiare'!B183</f>
        <v>117187765</v>
      </c>
      <c r="F16" s="91">
        <f>'2-Situatii Financiare'!C141+'2-Situatii Financiare'!C140+'2-Situatii Financiare'!C123+'2-Situatii Financiare'!C183</f>
        <v>22668274</v>
      </c>
    </row>
    <row r="17" spans="1:6" ht="26.45" customHeight="1" x14ac:dyDescent="0.2">
      <c r="A17" s="81"/>
      <c r="B17" s="601" t="s">
        <v>403</v>
      </c>
      <c r="C17" s="601"/>
      <c r="D17" s="601"/>
      <c r="E17" s="91">
        <f>'2-Situatii Financiare'!B123</f>
        <v>2500</v>
      </c>
      <c r="F17" s="91">
        <f>'2-Situatii Financiare'!C123</f>
        <v>2500</v>
      </c>
    </row>
    <row r="18" spans="1:6" x14ac:dyDescent="0.2">
      <c r="A18" s="81"/>
      <c r="B18" s="82"/>
      <c r="C18" s="82"/>
      <c r="D18" s="82"/>
      <c r="E18" s="82"/>
      <c r="F18" s="83"/>
    </row>
    <row r="19" spans="1:6" ht="40.15" customHeight="1" x14ac:dyDescent="0.2">
      <c r="A19" s="84" t="s">
        <v>388</v>
      </c>
      <c r="B19" s="602" t="s">
        <v>404</v>
      </c>
      <c r="C19" s="602"/>
      <c r="D19" s="602"/>
      <c r="E19" s="602"/>
      <c r="F19" s="603"/>
    </row>
    <row r="20" spans="1:6" ht="30.6" customHeight="1" x14ac:dyDescent="0.2">
      <c r="A20" s="84" t="s">
        <v>389</v>
      </c>
      <c r="B20" s="602" t="s">
        <v>405</v>
      </c>
      <c r="C20" s="602"/>
      <c r="D20" s="602"/>
      <c r="E20" s="602"/>
      <c r="F20" s="603"/>
    </row>
    <row r="22" spans="1:6" x14ac:dyDescent="0.2">
      <c r="A22" s="604" t="s">
        <v>386</v>
      </c>
      <c r="B22" s="604"/>
      <c r="C22" s="604"/>
      <c r="D22" s="604"/>
      <c r="E22" s="604"/>
      <c r="F22" s="604"/>
    </row>
    <row r="23" spans="1:6" ht="21.6" customHeight="1" x14ac:dyDescent="0.2">
      <c r="A23" s="85"/>
      <c r="B23" s="594" t="s">
        <v>406</v>
      </c>
      <c r="C23" s="594"/>
      <c r="D23" s="594"/>
      <c r="E23" s="594"/>
      <c r="F23" s="594"/>
    </row>
    <row r="24" spans="1:6" ht="15.6" customHeight="1" x14ac:dyDescent="0.2">
      <c r="B24" s="594" t="s">
        <v>407</v>
      </c>
      <c r="C24" s="594"/>
      <c r="D24" s="594"/>
      <c r="E24" s="594"/>
      <c r="F24" s="594"/>
    </row>
    <row r="25" spans="1:6" ht="20.45" customHeight="1" x14ac:dyDescent="0.2">
      <c r="B25" s="594" t="s">
        <v>408</v>
      </c>
      <c r="C25" s="594"/>
      <c r="D25" s="594"/>
      <c r="E25" s="594"/>
      <c r="F25" s="594"/>
    </row>
    <row r="26" spans="1:6" ht="25.9" customHeight="1" x14ac:dyDescent="0.2">
      <c r="B26" s="594" t="s">
        <v>409</v>
      </c>
      <c r="C26" s="594"/>
      <c r="D26" s="594"/>
      <c r="E26" s="594"/>
      <c r="F26" s="594"/>
    </row>
  </sheetData>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8">
    <tabColor theme="0"/>
  </sheetPr>
  <dimension ref="A1:AG26"/>
  <sheetViews>
    <sheetView workbookViewId="0">
      <pane ySplit="1" topLeftCell="A2" activePane="bottomLeft" state="frozen"/>
      <selection activeCell="K1" sqref="K1"/>
      <selection pane="bottomLeft" activeCell="N16" sqref="N16"/>
    </sheetView>
  </sheetViews>
  <sheetFormatPr defaultColWidth="13.42578125" defaultRowHeight="63.6" customHeight="1" x14ac:dyDescent="0.2"/>
  <sheetData>
    <row r="1" spans="1:33" s="383" customFormat="1" ht="45" x14ac:dyDescent="0.2">
      <c r="A1" s="382" t="s">
        <v>124</v>
      </c>
      <c r="B1" s="382" t="s">
        <v>125</v>
      </c>
      <c r="C1" s="382" t="s">
        <v>126</v>
      </c>
      <c r="D1" s="382" t="s">
        <v>110</v>
      </c>
      <c r="E1" s="382" t="s">
        <v>111</v>
      </c>
      <c r="F1" s="382" t="s">
        <v>112</v>
      </c>
      <c r="G1" s="382" t="s">
        <v>113</v>
      </c>
      <c r="H1" s="382" t="s">
        <v>127</v>
      </c>
      <c r="I1" s="382" t="s">
        <v>128</v>
      </c>
      <c r="J1" s="382" t="s">
        <v>129</v>
      </c>
      <c r="K1" s="382" t="s">
        <v>735</v>
      </c>
      <c r="L1" s="382" t="s">
        <v>130</v>
      </c>
      <c r="M1" s="382" t="s">
        <v>73</v>
      </c>
      <c r="N1" s="382" t="s">
        <v>131</v>
      </c>
      <c r="O1" s="382" t="s">
        <v>132</v>
      </c>
      <c r="P1" s="382" t="s">
        <v>133</v>
      </c>
      <c r="Q1" s="382" t="s">
        <v>134</v>
      </c>
      <c r="R1" s="382" t="s">
        <v>135</v>
      </c>
      <c r="S1" s="382" t="s">
        <v>136</v>
      </c>
      <c r="T1" s="382" t="s">
        <v>68</v>
      </c>
      <c r="U1" s="382" t="s">
        <v>137</v>
      </c>
      <c r="V1" s="382" t="s">
        <v>138</v>
      </c>
      <c r="W1" s="382" t="s">
        <v>139</v>
      </c>
      <c r="X1" s="382" t="s">
        <v>140</v>
      </c>
      <c r="Y1" s="382" t="s">
        <v>141</v>
      </c>
      <c r="Z1" s="382" t="s">
        <v>142</v>
      </c>
      <c r="AA1" s="382" t="s">
        <v>143</v>
      </c>
      <c r="AB1" s="382" t="s">
        <v>144</v>
      </c>
      <c r="AC1" s="382" t="s">
        <v>145</v>
      </c>
      <c r="AD1" s="382" t="s">
        <v>146</v>
      </c>
      <c r="AE1" s="382" t="s">
        <v>147</v>
      </c>
      <c r="AF1" s="382" t="s">
        <v>148</v>
      </c>
      <c r="AG1" s="382" t="s">
        <v>149</v>
      </c>
    </row>
    <row r="2" spans="1:33" ht="15" x14ac:dyDescent="0.25">
      <c r="A2" s="364"/>
      <c r="B2" s="364"/>
      <c r="C2" s="364"/>
      <c r="D2" s="364"/>
      <c r="E2" s="364"/>
      <c r="F2" s="364"/>
      <c r="G2" s="364"/>
      <c r="H2" s="364"/>
      <c r="I2" s="364"/>
      <c r="J2" s="365"/>
      <c r="K2" s="364"/>
      <c r="L2" s="364"/>
      <c r="M2" s="365"/>
      <c r="N2" s="365"/>
      <c r="O2" s="365"/>
      <c r="P2" s="365"/>
      <c r="Q2" s="365"/>
      <c r="R2" s="365"/>
      <c r="S2" s="365"/>
      <c r="T2" s="365"/>
      <c r="U2" s="365"/>
      <c r="V2" s="365"/>
      <c r="W2" s="365"/>
      <c r="X2" s="365"/>
      <c r="Y2" s="365"/>
      <c r="Z2" s="365"/>
      <c r="AA2" s="365"/>
      <c r="AB2" s="364"/>
      <c r="AC2" s="364"/>
      <c r="AD2" s="364"/>
      <c r="AE2" s="365"/>
      <c r="AF2" s="364"/>
      <c r="AG2" s="364"/>
    </row>
    <row r="3" spans="1:33" ht="15" x14ac:dyDescent="0.25">
      <c r="A3" s="364"/>
      <c r="B3" s="364"/>
      <c r="C3" s="364"/>
      <c r="D3" s="364"/>
      <c r="E3" s="364"/>
      <c r="F3" s="364"/>
      <c r="G3" s="364"/>
      <c r="H3" s="364"/>
      <c r="I3" s="364"/>
      <c r="J3" s="365"/>
      <c r="K3" s="364"/>
      <c r="L3" s="364"/>
      <c r="M3" s="365"/>
      <c r="N3" s="365"/>
      <c r="O3" s="365"/>
      <c r="P3" s="365"/>
      <c r="Q3" s="365"/>
      <c r="R3" s="365"/>
      <c r="S3" s="365"/>
      <c r="T3" s="365"/>
      <c r="U3" s="365"/>
      <c r="V3" s="365"/>
      <c r="W3" s="365"/>
      <c r="X3" s="365"/>
      <c r="Y3" s="365"/>
      <c r="Z3" s="365"/>
      <c r="AA3" s="365"/>
      <c r="AB3" s="364"/>
      <c r="AC3" s="364"/>
      <c r="AD3" s="364"/>
      <c r="AE3" s="365"/>
      <c r="AF3" s="364"/>
      <c r="AG3" s="364"/>
    </row>
    <row r="4" spans="1:33" ht="15" x14ac:dyDescent="0.25">
      <c r="A4" s="364"/>
      <c r="B4" s="364"/>
      <c r="C4" s="364"/>
      <c r="D4" s="364"/>
      <c r="E4" s="364"/>
      <c r="F4" s="364"/>
      <c r="G4" s="364"/>
      <c r="H4" s="364"/>
      <c r="I4" s="364"/>
      <c r="J4" s="365"/>
      <c r="K4" s="364"/>
      <c r="L4" s="364"/>
      <c r="M4" s="365"/>
      <c r="N4" s="365"/>
      <c r="O4" s="365"/>
      <c r="P4" s="365"/>
      <c r="Q4" s="365"/>
      <c r="R4" s="365"/>
      <c r="S4" s="365"/>
      <c r="T4" s="365"/>
      <c r="U4" s="365"/>
      <c r="V4" s="365"/>
      <c r="W4" s="365"/>
      <c r="X4" s="365"/>
      <c r="Y4" s="365"/>
      <c r="Z4" s="365"/>
      <c r="AA4" s="365"/>
      <c r="AB4" s="364"/>
      <c r="AC4" s="364"/>
      <c r="AD4" s="364"/>
      <c r="AE4" s="365"/>
      <c r="AF4" s="364"/>
      <c r="AG4" s="364"/>
    </row>
    <row r="5" spans="1:33" ht="15" x14ac:dyDescent="0.25">
      <c r="A5" s="364"/>
      <c r="B5" s="364"/>
      <c r="C5" s="364"/>
      <c r="D5" s="364"/>
      <c r="E5" s="364"/>
      <c r="F5" s="364"/>
      <c r="G5" s="364"/>
      <c r="H5" s="364"/>
      <c r="I5" s="364"/>
      <c r="J5" s="365"/>
      <c r="K5" s="364"/>
      <c r="L5" s="364"/>
      <c r="M5" s="365"/>
      <c r="N5" s="365"/>
      <c r="O5" s="365"/>
      <c r="P5" s="365"/>
      <c r="Q5" s="365"/>
      <c r="R5" s="365"/>
      <c r="S5" s="365"/>
      <c r="T5" s="365"/>
      <c r="U5" s="365"/>
      <c r="V5" s="365"/>
      <c r="W5" s="365"/>
      <c r="X5" s="365"/>
      <c r="Y5" s="365"/>
      <c r="Z5" s="365"/>
      <c r="AA5" s="365"/>
      <c r="AB5" s="364"/>
      <c r="AC5" s="364"/>
      <c r="AD5" s="364"/>
      <c r="AE5" s="365"/>
      <c r="AF5" s="364"/>
      <c r="AG5" s="364"/>
    </row>
    <row r="6" spans="1:33" ht="15" x14ac:dyDescent="0.25">
      <c r="A6" s="364"/>
      <c r="B6" s="364"/>
      <c r="C6" s="364"/>
      <c r="D6" s="364"/>
      <c r="E6" s="364"/>
      <c r="F6" s="364"/>
      <c r="G6" s="364"/>
      <c r="H6" s="364"/>
      <c r="I6" s="364"/>
      <c r="J6" s="365"/>
      <c r="K6" s="364"/>
      <c r="L6" s="364"/>
      <c r="M6" s="365"/>
      <c r="N6" s="365"/>
      <c r="O6" s="365"/>
      <c r="P6" s="365"/>
      <c r="Q6" s="365"/>
      <c r="R6" s="365"/>
      <c r="S6" s="365"/>
      <c r="T6" s="365"/>
      <c r="U6" s="365"/>
      <c r="V6" s="365"/>
      <c r="W6" s="365"/>
      <c r="X6" s="365"/>
      <c r="Y6" s="365"/>
      <c r="Z6" s="365"/>
      <c r="AA6" s="365"/>
      <c r="AB6" s="364"/>
      <c r="AC6" s="364"/>
      <c r="AD6" s="364"/>
      <c r="AE6" s="365"/>
      <c r="AF6" s="364"/>
      <c r="AG6" s="364"/>
    </row>
    <row r="7" spans="1:33" ht="15" x14ac:dyDescent="0.25">
      <c r="A7" s="364"/>
      <c r="B7" s="364"/>
      <c r="C7" s="364"/>
      <c r="D7" s="364"/>
      <c r="E7" s="364"/>
      <c r="F7" s="364"/>
      <c r="G7" s="364"/>
      <c r="H7" s="364"/>
      <c r="I7" s="364"/>
      <c r="J7" s="365"/>
      <c r="K7" s="364"/>
      <c r="L7" s="364"/>
      <c r="M7" s="365"/>
      <c r="N7" s="365"/>
      <c r="O7" s="365"/>
      <c r="P7" s="365"/>
      <c r="Q7" s="365"/>
      <c r="R7" s="365"/>
      <c r="S7" s="365"/>
      <c r="T7" s="365"/>
      <c r="U7" s="365"/>
      <c r="V7" s="365"/>
      <c r="W7" s="365"/>
      <c r="X7" s="365"/>
      <c r="Y7" s="365"/>
      <c r="Z7" s="365"/>
      <c r="AA7" s="365"/>
      <c r="AB7" s="364"/>
      <c r="AC7" s="364"/>
      <c r="AD7" s="364"/>
      <c r="AE7" s="365"/>
      <c r="AF7" s="364"/>
      <c r="AG7" s="364"/>
    </row>
    <row r="8" spans="1:33" ht="15" x14ac:dyDescent="0.25">
      <c r="A8" s="364"/>
      <c r="B8" s="364"/>
      <c r="C8" s="364"/>
      <c r="D8" s="364"/>
      <c r="E8" s="364"/>
      <c r="F8" s="364"/>
      <c r="G8" s="364"/>
      <c r="H8" s="364"/>
      <c r="I8" s="364"/>
      <c r="J8" s="365"/>
      <c r="K8" s="364"/>
      <c r="L8" s="364"/>
      <c r="M8" s="365"/>
      <c r="N8" s="365"/>
      <c r="O8" s="365"/>
      <c r="P8" s="365"/>
      <c r="Q8" s="365"/>
      <c r="R8" s="365"/>
      <c r="S8" s="365"/>
      <c r="T8" s="365"/>
      <c r="U8" s="365"/>
      <c r="V8" s="365"/>
      <c r="W8" s="365"/>
      <c r="X8" s="365"/>
      <c r="Y8" s="365"/>
      <c r="Z8" s="365"/>
      <c r="AA8" s="365"/>
      <c r="AB8" s="364"/>
      <c r="AC8" s="364"/>
      <c r="AD8" s="364"/>
      <c r="AE8" s="365"/>
      <c r="AF8" s="364"/>
      <c r="AG8" s="364"/>
    </row>
    <row r="9" spans="1:33" ht="15" x14ac:dyDescent="0.25">
      <c r="A9" s="364"/>
      <c r="B9" s="364"/>
      <c r="C9" s="364"/>
      <c r="D9" s="364"/>
      <c r="E9" s="364"/>
      <c r="F9" s="364"/>
      <c r="G9" s="364"/>
      <c r="H9" s="364"/>
      <c r="I9" s="364"/>
      <c r="J9" s="365"/>
      <c r="K9" s="364"/>
      <c r="L9" s="364"/>
      <c r="M9" s="365"/>
      <c r="N9" s="365"/>
      <c r="O9" s="365"/>
      <c r="P9" s="365"/>
      <c r="Q9" s="365"/>
      <c r="R9" s="365"/>
      <c r="S9" s="365"/>
      <c r="T9" s="365"/>
      <c r="U9" s="365"/>
      <c r="V9" s="365"/>
      <c r="W9" s="365"/>
      <c r="X9" s="365"/>
      <c r="Y9" s="365"/>
      <c r="Z9" s="365"/>
      <c r="AA9" s="365"/>
      <c r="AB9" s="364"/>
      <c r="AC9" s="364"/>
      <c r="AD9" s="364"/>
      <c r="AE9" s="365"/>
      <c r="AF9" s="364"/>
      <c r="AG9" s="364"/>
    </row>
    <row r="10" spans="1:33" ht="15" x14ac:dyDescent="0.25">
      <c r="A10" s="364"/>
      <c r="B10" s="364"/>
      <c r="C10" s="364"/>
      <c r="D10" s="364"/>
      <c r="E10" s="364"/>
      <c r="F10" s="364"/>
      <c r="G10" s="364"/>
      <c r="H10" s="364"/>
      <c r="I10" s="364"/>
      <c r="J10" s="365"/>
      <c r="K10" s="364"/>
      <c r="L10" s="364"/>
      <c r="M10" s="365"/>
      <c r="N10" s="365"/>
      <c r="O10" s="365"/>
      <c r="P10" s="365"/>
      <c r="Q10" s="365"/>
      <c r="R10" s="365"/>
      <c r="S10" s="365"/>
      <c r="T10" s="365"/>
      <c r="U10" s="365"/>
      <c r="V10" s="365"/>
      <c r="W10" s="365"/>
      <c r="X10" s="365"/>
      <c r="Y10" s="365"/>
      <c r="Z10" s="365"/>
      <c r="AA10" s="365"/>
      <c r="AB10" s="364"/>
      <c r="AC10" s="364"/>
      <c r="AD10" s="364"/>
      <c r="AE10" s="365"/>
      <c r="AF10" s="364"/>
      <c r="AG10" s="364"/>
    </row>
    <row r="11" spans="1:33" ht="15" x14ac:dyDescent="0.25">
      <c r="A11" s="364"/>
      <c r="B11" s="364"/>
      <c r="C11" s="364"/>
      <c r="D11" s="364"/>
      <c r="E11" s="364"/>
      <c r="F11" s="364"/>
      <c r="G11" s="364"/>
      <c r="H11" s="364"/>
      <c r="I11" s="364"/>
      <c r="J11" s="365"/>
      <c r="K11" s="364"/>
      <c r="L11" s="364"/>
      <c r="M11" s="365"/>
      <c r="N11" s="365"/>
      <c r="O11" s="365"/>
      <c r="P11" s="365"/>
      <c r="Q11" s="365"/>
      <c r="R11" s="365"/>
      <c r="S11" s="365"/>
      <c r="T11" s="365"/>
      <c r="U11" s="365"/>
      <c r="V11" s="365"/>
      <c r="W11" s="365"/>
      <c r="X11" s="365"/>
      <c r="Y11" s="365"/>
      <c r="Z11" s="365"/>
      <c r="AA11" s="365"/>
      <c r="AB11" s="364"/>
      <c r="AC11" s="364"/>
      <c r="AD11" s="364"/>
      <c r="AE11" s="365"/>
      <c r="AF11" s="364"/>
      <c r="AG11" s="364"/>
    </row>
    <row r="12" spans="1:33" ht="15" x14ac:dyDescent="0.25">
      <c r="A12" s="364"/>
      <c r="B12" s="364"/>
      <c r="C12" s="364"/>
      <c r="D12" s="364"/>
      <c r="E12" s="364"/>
      <c r="F12" s="364"/>
      <c r="G12" s="364"/>
      <c r="H12" s="364"/>
      <c r="I12" s="364"/>
      <c r="J12" s="365"/>
      <c r="K12" s="364"/>
      <c r="L12" s="364"/>
      <c r="M12" s="365"/>
      <c r="N12" s="365"/>
      <c r="O12" s="365"/>
      <c r="P12" s="365"/>
      <c r="Q12" s="365"/>
      <c r="R12" s="365"/>
      <c r="S12" s="365"/>
      <c r="T12" s="365"/>
      <c r="U12" s="365"/>
      <c r="V12" s="365"/>
      <c r="W12" s="365"/>
      <c r="X12" s="365"/>
      <c r="Y12" s="365"/>
      <c r="Z12" s="365"/>
      <c r="AA12" s="365"/>
      <c r="AB12" s="364"/>
      <c r="AC12" s="364"/>
      <c r="AD12" s="364"/>
      <c r="AE12" s="365"/>
      <c r="AF12" s="364"/>
      <c r="AG12" s="364"/>
    </row>
    <row r="13" spans="1:33" ht="15" x14ac:dyDescent="0.25">
      <c r="A13" s="364"/>
      <c r="B13" s="364"/>
      <c r="C13" s="364"/>
      <c r="D13" s="364"/>
      <c r="E13" s="364"/>
      <c r="F13" s="364"/>
      <c r="G13" s="364"/>
      <c r="H13" s="364"/>
      <c r="I13" s="364"/>
      <c r="J13" s="365"/>
      <c r="K13" s="364"/>
      <c r="L13" s="364"/>
      <c r="M13" s="365"/>
      <c r="N13" s="365"/>
      <c r="O13" s="365"/>
      <c r="P13" s="365"/>
      <c r="Q13" s="365"/>
      <c r="R13" s="365"/>
      <c r="S13" s="365"/>
      <c r="T13" s="365"/>
      <c r="U13" s="365"/>
      <c r="V13" s="365"/>
      <c r="W13" s="365"/>
      <c r="X13" s="365"/>
      <c r="Y13" s="365"/>
      <c r="Z13" s="365"/>
      <c r="AA13" s="365"/>
      <c r="AB13" s="364"/>
      <c r="AC13" s="364"/>
      <c r="AD13" s="364"/>
      <c r="AE13" s="365"/>
      <c r="AF13" s="364"/>
      <c r="AG13" s="364"/>
    </row>
    <row r="14" spans="1:33" ht="15" x14ac:dyDescent="0.25">
      <c r="A14" s="364"/>
      <c r="B14" s="364"/>
      <c r="C14" s="364"/>
      <c r="D14" s="364"/>
      <c r="E14" s="364"/>
      <c r="F14" s="364"/>
      <c r="G14" s="364"/>
      <c r="H14" s="364"/>
      <c r="I14" s="364"/>
      <c r="J14" s="365"/>
      <c r="K14" s="364"/>
      <c r="L14" s="364"/>
      <c r="M14" s="365"/>
      <c r="N14" s="365"/>
      <c r="O14" s="365"/>
      <c r="P14" s="365"/>
      <c r="Q14" s="365"/>
      <c r="R14" s="365"/>
      <c r="S14" s="365"/>
      <c r="T14" s="365"/>
      <c r="U14" s="365"/>
      <c r="V14" s="365"/>
      <c r="W14" s="365"/>
      <c r="X14" s="365"/>
      <c r="Y14" s="365"/>
      <c r="Z14" s="365"/>
      <c r="AA14" s="365"/>
      <c r="AB14" s="364"/>
      <c r="AC14" s="364"/>
      <c r="AD14" s="364"/>
      <c r="AE14" s="365"/>
      <c r="AF14" s="364"/>
      <c r="AG14" s="364"/>
    </row>
    <row r="15" spans="1:33" ht="15" x14ac:dyDescent="0.25">
      <c r="A15" s="364"/>
      <c r="B15" s="364"/>
      <c r="C15" s="364"/>
      <c r="D15" s="364"/>
      <c r="E15" s="364"/>
      <c r="F15" s="364"/>
      <c r="G15" s="364"/>
      <c r="H15" s="364"/>
      <c r="I15" s="364"/>
      <c r="J15" s="365"/>
      <c r="K15" s="364"/>
      <c r="L15" s="364"/>
      <c r="M15" s="365"/>
      <c r="N15" s="365"/>
      <c r="O15" s="365"/>
      <c r="P15" s="365"/>
      <c r="Q15" s="365"/>
      <c r="R15" s="365"/>
      <c r="S15" s="365"/>
      <c r="T15" s="365"/>
      <c r="U15" s="365"/>
      <c r="V15" s="365"/>
      <c r="W15" s="365"/>
      <c r="X15" s="365"/>
      <c r="Y15" s="365"/>
      <c r="Z15" s="365"/>
      <c r="AA15" s="365"/>
      <c r="AB15" s="364"/>
      <c r="AC15" s="364"/>
      <c r="AD15" s="364"/>
      <c r="AE15" s="365"/>
      <c r="AF15" s="364"/>
      <c r="AG15" s="364"/>
    </row>
    <row r="16" spans="1:33" ht="15" x14ac:dyDescent="0.25">
      <c r="A16" s="364"/>
      <c r="B16" s="364"/>
      <c r="C16" s="364"/>
      <c r="D16" s="364"/>
      <c r="E16" s="364"/>
      <c r="F16" s="364"/>
      <c r="G16" s="364"/>
      <c r="H16" s="364"/>
      <c r="I16" s="364"/>
      <c r="J16" s="365"/>
      <c r="K16" s="364"/>
      <c r="L16" s="364"/>
      <c r="M16" s="365"/>
      <c r="N16" s="365"/>
      <c r="O16" s="365"/>
      <c r="P16" s="365"/>
      <c r="Q16" s="365"/>
      <c r="R16" s="365"/>
      <c r="S16" s="365"/>
      <c r="T16" s="365"/>
      <c r="U16" s="365"/>
      <c r="V16" s="365"/>
      <c r="W16" s="365"/>
      <c r="X16" s="365"/>
      <c r="Y16" s="365"/>
      <c r="Z16" s="365"/>
      <c r="AA16" s="365"/>
      <c r="AB16" s="364"/>
      <c r="AC16" s="364"/>
      <c r="AD16" s="364"/>
      <c r="AE16" s="365"/>
      <c r="AF16" s="364"/>
      <c r="AG16" s="364"/>
    </row>
    <row r="17" spans="1:33" ht="15" x14ac:dyDescent="0.25">
      <c r="A17" s="364"/>
      <c r="B17" s="364"/>
      <c r="C17" s="364"/>
      <c r="D17" s="364"/>
      <c r="E17" s="364"/>
      <c r="F17" s="364"/>
      <c r="G17" s="364"/>
      <c r="H17" s="364"/>
      <c r="I17" s="364"/>
      <c r="J17" s="365"/>
      <c r="K17" s="364"/>
      <c r="L17" s="364"/>
      <c r="M17" s="365"/>
      <c r="N17" s="365"/>
      <c r="O17" s="365"/>
      <c r="P17" s="365"/>
      <c r="Q17" s="365"/>
      <c r="R17" s="365"/>
      <c r="S17" s="365"/>
      <c r="T17" s="365"/>
      <c r="U17" s="365"/>
      <c r="V17" s="365"/>
      <c r="W17" s="365"/>
      <c r="X17" s="365"/>
      <c r="Y17" s="365"/>
      <c r="Z17" s="365"/>
      <c r="AA17" s="365"/>
      <c r="AB17" s="364"/>
      <c r="AC17" s="364"/>
      <c r="AD17" s="364"/>
      <c r="AE17" s="365"/>
      <c r="AF17" s="364"/>
      <c r="AG17" s="364"/>
    </row>
    <row r="18" spans="1:33" ht="15" x14ac:dyDescent="0.25">
      <c r="A18" s="364"/>
      <c r="B18" s="364"/>
      <c r="C18" s="364"/>
      <c r="D18" s="364"/>
      <c r="E18" s="364"/>
      <c r="F18" s="364"/>
      <c r="G18" s="364"/>
      <c r="H18" s="364"/>
      <c r="I18" s="364"/>
      <c r="J18" s="365"/>
      <c r="K18" s="364"/>
      <c r="L18" s="364"/>
      <c r="M18" s="365"/>
      <c r="N18" s="365"/>
      <c r="O18" s="365"/>
      <c r="P18" s="365"/>
      <c r="Q18" s="365"/>
      <c r="R18" s="365"/>
      <c r="S18" s="365"/>
      <c r="T18" s="365"/>
      <c r="U18" s="365"/>
      <c r="V18" s="365"/>
      <c r="W18" s="365"/>
      <c r="X18" s="365"/>
      <c r="Y18" s="365"/>
      <c r="Z18" s="365"/>
      <c r="AA18" s="365"/>
      <c r="AB18" s="364"/>
      <c r="AC18" s="364"/>
      <c r="AD18" s="364"/>
      <c r="AE18" s="365"/>
      <c r="AF18" s="364"/>
      <c r="AG18" s="364"/>
    </row>
    <row r="19" spans="1:33" ht="15" x14ac:dyDescent="0.25">
      <c r="A19" s="364"/>
      <c r="B19" s="364"/>
      <c r="C19" s="364"/>
      <c r="D19" s="364"/>
      <c r="E19" s="364"/>
      <c r="F19" s="364"/>
      <c r="G19" s="364"/>
      <c r="H19" s="364"/>
      <c r="I19" s="364"/>
      <c r="J19" s="365"/>
      <c r="K19" s="364"/>
      <c r="L19" s="364"/>
      <c r="M19" s="365"/>
      <c r="N19" s="365"/>
      <c r="O19" s="365"/>
      <c r="P19" s="365"/>
      <c r="Q19" s="365"/>
      <c r="R19" s="365"/>
      <c r="S19" s="365"/>
      <c r="T19" s="365"/>
      <c r="U19" s="365"/>
      <c r="V19" s="365"/>
      <c r="W19" s="365"/>
      <c r="X19" s="365"/>
      <c r="Y19" s="365"/>
      <c r="Z19" s="365"/>
      <c r="AA19" s="365"/>
      <c r="AB19" s="364"/>
      <c r="AC19" s="364"/>
      <c r="AD19" s="364"/>
      <c r="AE19" s="365"/>
      <c r="AF19" s="364"/>
      <c r="AG19" s="364"/>
    </row>
    <row r="20" spans="1:33" ht="15" x14ac:dyDescent="0.25">
      <c r="A20" s="364"/>
      <c r="B20" s="364"/>
      <c r="C20" s="364"/>
      <c r="D20" s="364"/>
      <c r="E20" s="364"/>
      <c r="F20" s="364"/>
      <c r="G20" s="364"/>
      <c r="H20" s="364"/>
      <c r="I20" s="364"/>
      <c r="J20" s="365"/>
      <c r="K20" s="364"/>
      <c r="L20" s="364"/>
      <c r="M20" s="365"/>
      <c r="N20" s="365"/>
      <c r="O20" s="365"/>
      <c r="P20" s="365"/>
      <c r="Q20" s="365"/>
      <c r="R20" s="365"/>
      <c r="S20" s="365"/>
      <c r="T20" s="365"/>
      <c r="U20" s="365"/>
      <c r="V20" s="365"/>
      <c r="W20" s="365"/>
      <c r="X20" s="365"/>
      <c r="Y20" s="365"/>
      <c r="Z20" s="365"/>
      <c r="AA20" s="365"/>
      <c r="AB20" s="364"/>
      <c r="AC20" s="364"/>
      <c r="AD20" s="364"/>
      <c r="AE20" s="365"/>
      <c r="AF20" s="364"/>
      <c r="AG20" s="364"/>
    </row>
    <row r="21" spans="1:33" ht="15" x14ac:dyDescent="0.25">
      <c r="A21" s="364"/>
      <c r="B21" s="364"/>
      <c r="C21" s="364"/>
      <c r="D21" s="364"/>
      <c r="E21" s="364"/>
      <c r="F21" s="364"/>
      <c r="G21" s="364"/>
      <c r="H21" s="364"/>
      <c r="I21" s="364"/>
      <c r="J21" s="365"/>
      <c r="K21" s="364"/>
      <c r="L21" s="364"/>
      <c r="M21" s="365"/>
      <c r="N21" s="365"/>
      <c r="O21" s="365"/>
      <c r="P21" s="365"/>
      <c r="Q21" s="365"/>
      <c r="R21" s="365"/>
      <c r="S21" s="365"/>
      <c r="T21" s="365"/>
      <c r="U21" s="365"/>
      <c r="V21" s="365"/>
      <c r="W21" s="365"/>
      <c r="X21" s="365"/>
      <c r="Y21" s="365"/>
      <c r="Z21" s="365"/>
      <c r="AA21" s="365"/>
      <c r="AB21" s="364"/>
      <c r="AC21" s="364"/>
      <c r="AD21" s="364"/>
      <c r="AE21" s="365"/>
      <c r="AF21" s="364"/>
      <c r="AG21" s="364"/>
    </row>
    <row r="22" spans="1:33" ht="12.75" x14ac:dyDescent="0.2"/>
    <row r="23" spans="1:33" ht="12.75" x14ac:dyDescent="0.2"/>
    <row r="26" spans="1:33" ht="63.6" customHeight="1" x14ac:dyDescent="0.2">
      <c r="Y26" s="366"/>
      <c r="Z26" s="36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9">
    <pageSetUpPr fitToPage="1"/>
  </sheetPr>
  <dimension ref="A1:N53"/>
  <sheetViews>
    <sheetView zoomScale="80" zoomScaleNormal="80" workbookViewId="0">
      <pane ySplit="7" topLeftCell="A44" activePane="bottomLeft" state="frozen"/>
      <selection pane="bottomLeft" activeCell="A51" sqref="A51:D51"/>
    </sheetView>
  </sheetViews>
  <sheetFormatPr defaultColWidth="18.42578125" defaultRowHeight="11.25" x14ac:dyDescent="0.2"/>
  <cols>
    <col min="1" max="1" width="18.7109375" style="1" customWidth="1"/>
    <col min="2" max="4" width="18.42578125" style="1"/>
    <col min="5" max="5" width="12.42578125" style="1" customWidth="1"/>
    <col min="6" max="6" width="15.28515625" style="1" customWidth="1"/>
    <col min="7" max="7" width="14" style="1" bestFit="1" customWidth="1"/>
    <col min="8" max="8" width="13.7109375" style="1" customWidth="1"/>
    <col min="9" max="9" width="7.28515625" style="1" customWidth="1"/>
    <col min="10" max="10" width="12.140625" style="1" customWidth="1"/>
    <col min="11" max="11" width="6.7109375" style="1" customWidth="1"/>
    <col min="12" max="12" width="12.85546875" style="1" customWidth="1"/>
    <col min="13" max="13" width="8.28515625" style="1" customWidth="1"/>
    <col min="14" max="14" width="13.28515625" style="1" customWidth="1"/>
    <col min="15" max="15" width="79.5703125" style="1" customWidth="1"/>
    <col min="16" max="16384" width="18.42578125" style="1"/>
  </cols>
  <sheetData>
    <row r="1" spans="1:14" x14ac:dyDescent="0.2">
      <c r="M1" s="6" t="s">
        <v>160</v>
      </c>
      <c r="N1" s="7">
        <f>'1-Date proiect'!B9</f>
        <v>0</v>
      </c>
    </row>
    <row r="2" spans="1:14" x14ac:dyDescent="0.2">
      <c r="A2" s="608" t="s">
        <v>109</v>
      </c>
      <c r="B2" s="609"/>
      <c r="C2" s="609"/>
      <c r="D2" s="609"/>
      <c r="E2" s="609"/>
      <c r="F2" s="609"/>
      <c r="G2" s="609"/>
      <c r="H2" s="609"/>
      <c r="I2" s="609"/>
      <c r="J2" s="609"/>
      <c r="K2" s="609"/>
      <c r="L2" s="609"/>
      <c r="M2" s="609"/>
      <c r="N2" s="609"/>
    </row>
    <row r="3" spans="1:14" ht="12" thickBot="1" x14ac:dyDescent="0.25"/>
    <row r="4" spans="1:14" x14ac:dyDescent="0.2">
      <c r="A4" s="616" t="s">
        <v>110</v>
      </c>
      <c r="B4" s="610" t="s">
        <v>111</v>
      </c>
      <c r="C4" s="610" t="s">
        <v>112</v>
      </c>
      <c r="D4" s="610" t="s">
        <v>113</v>
      </c>
      <c r="E4" s="610" t="s">
        <v>114</v>
      </c>
      <c r="F4" s="610" t="s">
        <v>115</v>
      </c>
      <c r="G4" s="610" t="s">
        <v>116</v>
      </c>
      <c r="H4" s="612" t="s">
        <v>117</v>
      </c>
      <c r="I4" s="613"/>
      <c r="J4" s="612" t="s">
        <v>118</v>
      </c>
      <c r="K4" s="613"/>
      <c r="L4" s="612" t="s">
        <v>119</v>
      </c>
      <c r="M4" s="613"/>
      <c r="N4" s="621" t="s">
        <v>120</v>
      </c>
    </row>
    <row r="5" spans="1:14" ht="13.5" customHeight="1" thickBot="1" x14ac:dyDescent="0.25">
      <c r="A5" s="617"/>
      <c r="B5" s="619"/>
      <c r="C5" s="619"/>
      <c r="D5" s="619"/>
      <c r="E5" s="611"/>
      <c r="F5" s="611"/>
      <c r="G5" s="611"/>
      <c r="H5" s="614"/>
      <c r="I5" s="615"/>
      <c r="J5" s="614"/>
      <c r="K5" s="615"/>
      <c r="L5" s="614"/>
      <c r="M5" s="615"/>
      <c r="N5" s="622"/>
    </row>
    <row r="6" spans="1:14" ht="33.75" customHeight="1" thickBot="1" x14ac:dyDescent="0.25">
      <c r="A6" s="617"/>
      <c r="B6" s="619"/>
      <c r="C6" s="619"/>
      <c r="D6" s="619"/>
      <c r="E6" s="384" t="s">
        <v>121</v>
      </c>
      <c r="F6" s="384" t="s">
        <v>121</v>
      </c>
      <c r="G6" s="384" t="s">
        <v>121</v>
      </c>
      <c r="H6" s="384" t="s">
        <v>121</v>
      </c>
      <c r="I6" s="384" t="s">
        <v>122</v>
      </c>
      <c r="J6" s="384" t="s">
        <v>121</v>
      </c>
      <c r="K6" s="384" t="s">
        <v>122</v>
      </c>
      <c r="L6" s="384" t="s">
        <v>121</v>
      </c>
      <c r="M6" s="384" t="s">
        <v>122</v>
      </c>
      <c r="N6" s="385" t="s">
        <v>121</v>
      </c>
    </row>
    <row r="7" spans="1:14" ht="12.75" customHeight="1" x14ac:dyDescent="0.2">
      <c r="A7" s="618"/>
      <c r="B7" s="620"/>
      <c r="C7" s="620"/>
      <c r="D7" s="620"/>
      <c r="E7" s="386">
        <v>1</v>
      </c>
      <c r="F7" s="386">
        <v>2</v>
      </c>
      <c r="G7" s="386">
        <v>3</v>
      </c>
      <c r="H7" s="386">
        <v>4</v>
      </c>
      <c r="I7" s="386">
        <v>5</v>
      </c>
      <c r="J7" s="386">
        <v>6</v>
      </c>
      <c r="K7" s="386">
        <v>7</v>
      </c>
      <c r="L7" s="386">
        <v>8</v>
      </c>
      <c r="M7" s="386">
        <v>9</v>
      </c>
      <c r="N7" s="387">
        <v>10</v>
      </c>
    </row>
    <row r="8" spans="1:14" ht="42.75" customHeight="1" x14ac:dyDescent="0.2">
      <c r="A8" s="389">
        <f>'2- Export SMIS'!D2</f>
        <v>0</v>
      </c>
      <c r="B8" s="389">
        <f>'2- Export SMIS'!E2</f>
        <v>0</v>
      </c>
      <c r="C8" s="389">
        <f>'2- Export SMIS'!F2</f>
        <v>0</v>
      </c>
      <c r="D8" s="389">
        <f>'2- Export SMIS'!G2</f>
        <v>0</v>
      </c>
      <c r="E8" s="390">
        <f>F8+N8</f>
        <v>0</v>
      </c>
      <c r="F8" s="390">
        <f>'2- Export SMIS'!V2</f>
        <v>0</v>
      </c>
      <c r="G8" s="390">
        <f>'2- Export SMIS'!W2</f>
        <v>0</v>
      </c>
      <c r="H8" s="390">
        <f>'2- Export SMIS'!Z2</f>
        <v>0</v>
      </c>
      <c r="I8" s="391" t="e">
        <f t="shared" ref="I8:I19" si="0">H8/F8</f>
        <v>#DIV/0!</v>
      </c>
      <c r="J8" s="390">
        <f>'2- Export SMIS'!AA2</f>
        <v>0</v>
      </c>
      <c r="K8" s="391" t="e">
        <f t="shared" ref="K8:K19" si="1">J8/F8</f>
        <v>#DIV/0!</v>
      </c>
      <c r="L8" s="390">
        <f>'2- Export SMIS'!X2</f>
        <v>0</v>
      </c>
      <c r="M8" s="392" t="e">
        <f t="shared" ref="M8:M19" si="2">SUM(L8*100%)/F8</f>
        <v>#DIV/0!</v>
      </c>
      <c r="N8" s="390">
        <f>'2- Export SMIS'!S2+'2- Export SMIS'!U2</f>
        <v>0</v>
      </c>
    </row>
    <row r="9" spans="1:14" ht="42.75" customHeight="1" x14ac:dyDescent="0.2">
      <c r="A9" s="389">
        <f>'2- Export SMIS'!D3</f>
        <v>0</v>
      </c>
      <c r="B9" s="389">
        <f>'2- Export SMIS'!E3</f>
        <v>0</v>
      </c>
      <c r="C9" s="389">
        <f>'2- Export SMIS'!F3</f>
        <v>0</v>
      </c>
      <c r="D9" s="389">
        <f>'2- Export SMIS'!G3</f>
        <v>0</v>
      </c>
      <c r="E9" s="390">
        <f t="shared" ref="E9:E19" si="3">F9+N9</f>
        <v>0</v>
      </c>
      <c r="F9" s="390">
        <f>'2- Export SMIS'!V3</f>
        <v>0</v>
      </c>
      <c r="G9" s="390">
        <f>'2- Export SMIS'!W3</f>
        <v>0</v>
      </c>
      <c r="H9" s="390">
        <f>'2- Export SMIS'!Z3</f>
        <v>0</v>
      </c>
      <c r="I9" s="391" t="e">
        <f t="shared" si="0"/>
        <v>#DIV/0!</v>
      </c>
      <c r="J9" s="390">
        <f>'2- Export SMIS'!AA3</f>
        <v>0</v>
      </c>
      <c r="K9" s="391" t="e">
        <f t="shared" si="1"/>
        <v>#DIV/0!</v>
      </c>
      <c r="L9" s="390">
        <f>'2- Export SMIS'!X3</f>
        <v>0</v>
      </c>
      <c r="M9" s="392" t="e">
        <f t="shared" si="2"/>
        <v>#DIV/0!</v>
      </c>
      <c r="N9" s="390">
        <f>'2- Export SMIS'!S3+'2- Export SMIS'!U3</f>
        <v>0</v>
      </c>
    </row>
    <row r="10" spans="1:14" ht="42.75" customHeight="1" x14ac:dyDescent="0.2">
      <c r="A10" s="389">
        <f>'2- Export SMIS'!D4</f>
        <v>0</v>
      </c>
      <c r="B10" s="389">
        <f>'2- Export SMIS'!E4</f>
        <v>0</v>
      </c>
      <c r="C10" s="389">
        <f>'2- Export SMIS'!F4</f>
        <v>0</v>
      </c>
      <c r="D10" s="389">
        <f>'2- Export SMIS'!G4</f>
        <v>0</v>
      </c>
      <c r="E10" s="390">
        <f t="shared" si="3"/>
        <v>0</v>
      </c>
      <c r="F10" s="390">
        <f>'2- Export SMIS'!V4</f>
        <v>0</v>
      </c>
      <c r="G10" s="390">
        <f>'2- Export SMIS'!W4</f>
        <v>0</v>
      </c>
      <c r="H10" s="390">
        <f>'2- Export SMIS'!Z4</f>
        <v>0</v>
      </c>
      <c r="I10" s="391" t="e">
        <f t="shared" si="0"/>
        <v>#DIV/0!</v>
      </c>
      <c r="J10" s="390">
        <f>'2- Export SMIS'!AA4</f>
        <v>0</v>
      </c>
      <c r="K10" s="391" t="e">
        <f t="shared" si="1"/>
        <v>#DIV/0!</v>
      </c>
      <c r="L10" s="390">
        <f>'2- Export SMIS'!X4</f>
        <v>0</v>
      </c>
      <c r="M10" s="392" t="e">
        <f t="shared" si="2"/>
        <v>#DIV/0!</v>
      </c>
      <c r="N10" s="390">
        <f>'2- Export SMIS'!S4+'2- Export SMIS'!U4</f>
        <v>0</v>
      </c>
    </row>
    <row r="11" spans="1:14" ht="42.75" customHeight="1" x14ac:dyDescent="0.2">
      <c r="A11" s="389">
        <f>'2- Export SMIS'!D5</f>
        <v>0</v>
      </c>
      <c r="B11" s="389">
        <f>'2- Export SMIS'!E5</f>
        <v>0</v>
      </c>
      <c r="C11" s="389">
        <f>'2- Export SMIS'!F5</f>
        <v>0</v>
      </c>
      <c r="D11" s="389">
        <f>'2- Export SMIS'!G5</f>
        <v>0</v>
      </c>
      <c r="E11" s="390">
        <f t="shared" si="3"/>
        <v>0</v>
      </c>
      <c r="F11" s="390">
        <f>'2- Export SMIS'!V5</f>
        <v>0</v>
      </c>
      <c r="G11" s="390">
        <f>'2- Export SMIS'!W5</f>
        <v>0</v>
      </c>
      <c r="H11" s="390">
        <f>'2- Export SMIS'!Z5</f>
        <v>0</v>
      </c>
      <c r="I11" s="391" t="e">
        <f t="shared" si="0"/>
        <v>#DIV/0!</v>
      </c>
      <c r="J11" s="390">
        <f>'2- Export SMIS'!AA5</f>
        <v>0</v>
      </c>
      <c r="K11" s="391" t="e">
        <f t="shared" si="1"/>
        <v>#DIV/0!</v>
      </c>
      <c r="L11" s="390">
        <f>'2- Export SMIS'!X5</f>
        <v>0</v>
      </c>
      <c r="M11" s="392" t="e">
        <f t="shared" si="2"/>
        <v>#DIV/0!</v>
      </c>
      <c r="N11" s="390">
        <f>'2- Export SMIS'!S5+'2- Export SMIS'!U5</f>
        <v>0</v>
      </c>
    </row>
    <row r="12" spans="1:14" ht="42.75" customHeight="1" x14ac:dyDescent="0.2">
      <c r="A12" s="389">
        <f>'2- Export SMIS'!D6</f>
        <v>0</v>
      </c>
      <c r="B12" s="389">
        <f>'2- Export SMIS'!E6</f>
        <v>0</v>
      </c>
      <c r="C12" s="389">
        <f>'2- Export SMIS'!F6</f>
        <v>0</v>
      </c>
      <c r="D12" s="389">
        <f>'2- Export SMIS'!G6</f>
        <v>0</v>
      </c>
      <c r="E12" s="390">
        <f t="shared" si="3"/>
        <v>0</v>
      </c>
      <c r="F12" s="390">
        <f>'2- Export SMIS'!V6</f>
        <v>0</v>
      </c>
      <c r="G12" s="390">
        <f>'2- Export SMIS'!W6</f>
        <v>0</v>
      </c>
      <c r="H12" s="390">
        <f>'2- Export SMIS'!Z6</f>
        <v>0</v>
      </c>
      <c r="I12" s="391" t="e">
        <f t="shared" si="0"/>
        <v>#DIV/0!</v>
      </c>
      <c r="J12" s="390">
        <f>'2- Export SMIS'!AA6</f>
        <v>0</v>
      </c>
      <c r="K12" s="391" t="e">
        <f t="shared" si="1"/>
        <v>#DIV/0!</v>
      </c>
      <c r="L12" s="390">
        <f>'2- Export SMIS'!X6</f>
        <v>0</v>
      </c>
      <c r="M12" s="392" t="e">
        <f t="shared" si="2"/>
        <v>#DIV/0!</v>
      </c>
      <c r="N12" s="390">
        <f>'2- Export SMIS'!S6+'2- Export SMIS'!U6</f>
        <v>0</v>
      </c>
    </row>
    <row r="13" spans="1:14" ht="42.75" customHeight="1" x14ac:dyDescent="0.2">
      <c r="A13" s="389">
        <f>'2- Export SMIS'!D7</f>
        <v>0</v>
      </c>
      <c r="B13" s="389">
        <f>'2- Export SMIS'!E7</f>
        <v>0</v>
      </c>
      <c r="C13" s="389">
        <f>'2- Export SMIS'!F7</f>
        <v>0</v>
      </c>
      <c r="D13" s="389">
        <f>'2- Export SMIS'!G7</f>
        <v>0</v>
      </c>
      <c r="E13" s="390">
        <f t="shared" si="3"/>
        <v>0</v>
      </c>
      <c r="F13" s="390">
        <f>'2- Export SMIS'!V7</f>
        <v>0</v>
      </c>
      <c r="G13" s="390">
        <f>'2- Export SMIS'!W7</f>
        <v>0</v>
      </c>
      <c r="H13" s="390">
        <f>'2- Export SMIS'!Z7</f>
        <v>0</v>
      </c>
      <c r="I13" s="391" t="e">
        <f t="shared" si="0"/>
        <v>#DIV/0!</v>
      </c>
      <c r="J13" s="390">
        <f>'2- Export SMIS'!AA7</f>
        <v>0</v>
      </c>
      <c r="K13" s="391" t="e">
        <f t="shared" si="1"/>
        <v>#DIV/0!</v>
      </c>
      <c r="L13" s="390">
        <f>'2- Export SMIS'!X7</f>
        <v>0</v>
      </c>
      <c r="M13" s="392" t="e">
        <f t="shared" si="2"/>
        <v>#DIV/0!</v>
      </c>
      <c r="N13" s="390">
        <f>'2- Export SMIS'!S7+'2- Export SMIS'!U7</f>
        <v>0</v>
      </c>
    </row>
    <row r="14" spans="1:14" ht="42.75" customHeight="1" x14ac:dyDescent="0.2">
      <c r="A14" s="389">
        <f>'2- Export SMIS'!D8</f>
        <v>0</v>
      </c>
      <c r="B14" s="389">
        <f>'2- Export SMIS'!E8</f>
        <v>0</v>
      </c>
      <c r="C14" s="389">
        <f>'2- Export SMIS'!F8</f>
        <v>0</v>
      </c>
      <c r="D14" s="389">
        <f>'2- Export SMIS'!G8</f>
        <v>0</v>
      </c>
      <c r="E14" s="390">
        <f t="shared" si="3"/>
        <v>0</v>
      </c>
      <c r="F14" s="390">
        <f>'2- Export SMIS'!V8</f>
        <v>0</v>
      </c>
      <c r="G14" s="390">
        <f>'2- Export SMIS'!W8</f>
        <v>0</v>
      </c>
      <c r="H14" s="390">
        <f>'2- Export SMIS'!Z8</f>
        <v>0</v>
      </c>
      <c r="I14" s="391" t="e">
        <f t="shared" si="0"/>
        <v>#DIV/0!</v>
      </c>
      <c r="J14" s="390">
        <f>'2- Export SMIS'!AA8</f>
        <v>0</v>
      </c>
      <c r="K14" s="391" t="e">
        <f t="shared" si="1"/>
        <v>#DIV/0!</v>
      </c>
      <c r="L14" s="390">
        <f>'2- Export SMIS'!X8</f>
        <v>0</v>
      </c>
      <c r="M14" s="392" t="e">
        <f t="shared" si="2"/>
        <v>#DIV/0!</v>
      </c>
      <c r="N14" s="390">
        <f>'2- Export SMIS'!S8+'2- Export SMIS'!U8</f>
        <v>0</v>
      </c>
    </row>
    <row r="15" spans="1:14" ht="42.75" customHeight="1" x14ac:dyDescent="0.2">
      <c r="A15" s="389">
        <f>'2- Export SMIS'!D9</f>
        <v>0</v>
      </c>
      <c r="B15" s="389">
        <f>'2- Export SMIS'!E9</f>
        <v>0</v>
      </c>
      <c r="C15" s="389">
        <f>'2- Export SMIS'!F9</f>
        <v>0</v>
      </c>
      <c r="D15" s="389">
        <f>'2- Export SMIS'!G9</f>
        <v>0</v>
      </c>
      <c r="E15" s="390">
        <f t="shared" si="3"/>
        <v>0</v>
      </c>
      <c r="F15" s="390">
        <f>'2- Export SMIS'!V9</f>
        <v>0</v>
      </c>
      <c r="G15" s="390">
        <f>'2- Export SMIS'!W9</f>
        <v>0</v>
      </c>
      <c r="H15" s="390">
        <f>'2- Export SMIS'!Z9</f>
        <v>0</v>
      </c>
      <c r="I15" s="391" t="e">
        <f t="shared" si="0"/>
        <v>#DIV/0!</v>
      </c>
      <c r="J15" s="390">
        <f>'2- Export SMIS'!AA9</f>
        <v>0</v>
      </c>
      <c r="K15" s="391" t="e">
        <f t="shared" si="1"/>
        <v>#DIV/0!</v>
      </c>
      <c r="L15" s="390">
        <f>'2- Export SMIS'!X9</f>
        <v>0</v>
      </c>
      <c r="M15" s="392" t="e">
        <f t="shared" si="2"/>
        <v>#DIV/0!</v>
      </c>
      <c r="N15" s="390">
        <f>'2- Export SMIS'!S9+'2- Export SMIS'!U9</f>
        <v>0</v>
      </c>
    </row>
    <row r="16" spans="1:14" ht="42.75" customHeight="1" x14ac:dyDescent="0.2">
      <c r="A16" s="389">
        <f>'2- Export SMIS'!D10</f>
        <v>0</v>
      </c>
      <c r="B16" s="389">
        <f>'2- Export SMIS'!E10</f>
        <v>0</v>
      </c>
      <c r="C16" s="389">
        <f>'2- Export SMIS'!F10</f>
        <v>0</v>
      </c>
      <c r="D16" s="389">
        <f>'2- Export SMIS'!G10</f>
        <v>0</v>
      </c>
      <c r="E16" s="390">
        <f t="shared" si="3"/>
        <v>0</v>
      </c>
      <c r="F16" s="390">
        <f>'2- Export SMIS'!V10</f>
        <v>0</v>
      </c>
      <c r="G16" s="390">
        <f>'2- Export SMIS'!W10</f>
        <v>0</v>
      </c>
      <c r="H16" s="390">
        <f>'2- Export SMIS'!Z10</f>
        <v>0</v>
      </c>
      <c r="I16" s="391" t="e">
        <f t="shared" si="0"/>
        <v>#DIV/0!</v>
      </c>
      <c r="J16" s="390">
        <f>'2- Export SMIS'!AA10</f>
        <v>0</v>
      </c>
      <c r="K16" s="391" t="e">
        <f t="shared" si="1"/>
        <v>#DIV/0!</v>
      </c>
      <c r="L16" s="390">
        <f>'2- Export SMIS'!X10</f>
        <v>0</v>
      </c>
      <c r="M16" s="392" t="e">
        <f t="shared" si="2"/>
        <v>#DIV/0!</v>
      </c>
      <c r="N16" s="390">
        <f>'2- Export SMIS'!S10+'2- Export SMIS'!U10</f>
        <v>0</v>
      </c>
    </row>
    <row r="17" spans="1:14" ht="42.75" customHeight="1" x14ac:dyDescent="0.2">
      <c r="A17" s="389">
        <f>'2- Export SMIS'!D11</f>
        <v>0</v>
      </c>
      <c r="B17" s="389">
        <f>'2- Export SMIS'!E11</f>
        <v>0</v>
      </c>
      <c r="C17" s="389">
        <f>'2- Export SMIS'!F11</f>
        <v>0</v>
      </c>
      <c r="D17" s="389">
        <f>'2- Export SMIS'!G11</f>
        <v>0</v>
      </c>
      <c r="E17" s="390">
        <f t="shared" si="3"/>
        <v>0</v>
      </c>
      <c r="F17" s="390">
        <f>'2- Export SMIS'!V11</f>
        <v>0</v>
      </c>
      <c r="G17" s="390">
        <f>'2- Export SMIS'!W11</f>
        <v>0</v>
      </c>
      <c r="H17" s="390">
        <f>'2- Export SMIS'!Z11</f>
        <v>0</v>
      </c>
      <c r="I17" s="391" t="e">
        <f t="shared" si="0"/>
        <v>#DIV/0!</v>
      </c>
      <c r="J17" s="390">
        <f>'2- Export SMIS'!AA11</f>
        <v>0</v>
      </c>
      <c r="K17" s="391" t="e">
        <f t="shared" si="1"/>
        <v>#DIV/0!</v>
      </c>
      <c r="L17" s="390">
        <f>'2- Export SMIS'!X11</f>
        <v>0</v>
      </c>
      <c r="M17" s="392" t="e">
        <f t="shared" si="2"/>
        <v>#DIV/0!</v>
      </c>
      <c r="N17" s="390">
        <f>'2- Export SMIS'!S11+'2- Export SMIS'!U11</f>
        <v>0</v>
      </c>
    </row>
    <row r="18" spans="1:14" ht="42.75" customHeight="1" x14ac:dyDescent="0.2">
      <c r="A18" s="389">
        <f>'2- Export SMIS'!D12</f>
        <v>0</v>
      </c>
      <c r="B18" s="389">
        <f>'2- Export SMIS'!E12</f>
        <v>0</v>
      </c>
      <c r="C18" s="389">
        <f>'2- Export SMIS'!F12</f>
        <v>0</v>
      </c>
      <c r="D18" s="389">
        <f>'2- Export SMIS'!G12</f>
        <v>0</v>
      </c>
      <c r="E18" s="390">
        <f t="shared" si="3"/>
        <v>0</v>
      </c>
      <c r="F18" s="390">
        <f>'2- Export SMIS'!V12</f>
        <v>0</v>
      </c>
      <c r="G18" s="390">
        <f>'2- Export SMIS'!W12</f>
        <v>0</v>
      </c>
      <c r="H18" s="390">
        <f>'2- Export SMIS'!Z12</f>
        <v>0</v>
      </c>
      <c r="I18" s="391" t="e">
        <f t="shared" si="0"/>
        <v>#DIV/0!</v>
      </c>
      <c r="J18" s="390">
        <f>'2- Export SMIS'!AA12</f>
        <v>0</v>
      </c>
      <c r="K18" s="391" t="e">
        <f t="shared" si="1"/>
        <v>#DIV/0!</v>
      </c>
      <c r="L18" s="390">
        <f>'2- Export SMIS'!X12</f>
        <v>0</v>
      </c>
      <c r="M18" s="392" t="e">
        <f t="shared" si="2"/>
        <v>#DIV/0!</v>
      </c>
      <c r="N18" s="390">
        <f>'2- Export SMIS'!S12+'2- Export SMIS'!U12</f>
        <v>0</v>
      </c>
    </row>
    <row r="19" spans="1:14" ht="42.75" customHeight="1" x14ac:dyDescent="0.2">
      <c r="A19" s="389">
        <f>'2- Export SMIS'!D13</f>
        <v>0</v>
      </c>
      <c r="B19" s="389">
        <f>'2- Export SMIS'!E13</f>
        <v>0</v>
      </c>
      <c r="C19" s="389">
        <f>'2- Export SMIS'!F13</f>
        <v>0</v>
      </c>
      <c r="D19" s="389">
        <f>'2- Export SMIS'!G13</f>
        <v>0</v>
      </c>
      <c r="E19" s="390">
        <f t="shared" si="3"/>
        <v>0</v>
      </c>
      <c r="F19" s="390">
        <f>'2- Export SMIS'!V13</f>
        <v>0</v>
      </c>
      <c r="G19" s="390">
        <f>'2- Export SMIS'!W13</f>
        <v>0</v>
      </c>
      <c r="H19" s="390">
        <f>'2- Export SMIS'!Z13</f>
        <v>0</v>
      </c>
      <c r="I19" s="391" t="e">
        <f t="shared" si="0"/>
        <v>#DIV/0!</v>
      </c>
      <c r="J19" s="390">
        <f>'2- Export SMIS'!AA13</f>
        <v>0</v>
      </c>
      <c r="K19" s="391" t="e">
        <f t="shared" si="1"/>
        <v>#DIV/0!</v>
      </c>
      <c r="L19" s="390">
        <f>'2- Export SMIS'!X13</f>
        <v>0</v>
      </c>
      <c r="M19" s="392" t="e">
        <f t="shared" si="2"/>
        <v>#DIV/0!</v>
      </c>
      <c r="N19" s="390">
        <f>'2- Export SMIS'!S13+'2- Export SMIS'!U13</f>
        <v>0</v>
      </c>
    </row>
    <row r="20" spans="1:14" ht="42.75" customHeight="1" x14ac:dyDescent="0.2">
      <c r="A20" s="389">
        <f>'2- Export SMIS'!D14</f>
        <v>0</v>
      </c>
      <c r="B20" s="389">
        <f>'2- Export SMIS'!E14</f>
        <v>0</v>
      </c>
      <c r="C20" s="389">
        <f>'2- Export SMIS'!F14</f>
        <v>0</v>
      </c>
      <c r="D20" s="389">
        <f>'2- Export SMIS'!G14</f>
        <v>0</v>
      </c>
      <c r="E20" s="390">
        <f t="shared" ref="E20:E50" si="4">F20+N20</f>
        <v>0</v>
      </c>
      <c r="F20" s="390">
        <f>'2- Export SMIS'!V14</f>
        <v>0</v>
      </c>
      <c r="G20" s="390">
        <f>'2- Export SMIS'!W14</f>
        <v>0</v>
      </c>
      <c r="H20" s="390">
        <f>'2- Export SMIS'!Z14</f>
        <v>0</v>
      </c>
      <c r="I20" s="391" t="e">
        <f t="shared" ref="I20:I50" si="5">H20/F20</f>
        <v>#DIV/0!</v>
      </c>
      <c r="J20" s="390">
        <f>'2- Export SMIS'!AA14</f>
        <v>0</v>
      </c>
      <c r="K20" s="391" t="e">
        <f t="shared" ref="K20:K50" si="6">J20/F20</f>
        <v>#DIV/0!</v>
      </c>
      <c r="L20" s="390">
        <f>'2- Export SMIS'!X14</f>
        <v>0</v>
      </c>
      <c r="M20" s="392" t="e">
        <f t="shared" ref="M20:M50" si="7">SUM(L20*100%)/F20</f>
        <v>#DIV/0!</v>
      </c>
      <c r="N20" s="390">
        <f>'2- Export SMIS'!S14+'2- Export SMIS'!U14</f>
        <v>0</v>
      </c>
    </row>
    <row r="21" spans="1:14" ht="42.75" customHeight="1" x14ac:dyDescent="0.2">
      <c r="A21" s="389">
        <f>'2- Export SMIS'!D15</f>
        <v>0</v>
      </c>
      <c r="B21" s="389">
        <f>'2- Export SMIS'!E15</f>
        <v>0</v>
      </c>
      <c r="C21" s="389">
        <f>'2- Export SMIS'!F15</f>
        <v>0</v>
      </c>
      <c r="D21" s="389">
        <f>'2- Export SMIS'!G15</f>
        <v>0</v>
      </c>
      <c r="E21" s="390">
        <f t="shared" si="4"/>
        <v>0</v>
      </c>
      <c r="F21" s="390">
        <f>'2- Export SMIS'!V15</f>
        <v>0</v>
      </c>
      <c r="G21" s="390">
        <f>'2- Export SMIS'!W15</f>
        <v>0</v>
      </c>
      <c r="H21" s="390">
        <f>'2- Export SMIS'!Z15</f>
        <v>0</v>
      </c>
      <c r="I21" s="391" t="e">
        <f t="shared" si="5"/>
        <v>#DIV/0!</v>
      </c>
      <c r="J21" s="390">
        <f>'2- Export SMIS'!AA15</f>
        <v>0</v>
      </c>
      <c r="K21" s="391" t="e">
        <f t="shared" si="6"/>
        <v>#DIV/0!</v>
      </c>
      <c r="L21" s="390">
        <f>'2- Export SMIS'!X15</f>
        <v>0</v>
      </c>
      <c r="M21" s="392" t="e">
        <f t="shared" si="7"/>
        <v>#DIV/0!</v>
      </c>
      <c r="N21" s="390">
        <f>'2- Export SMIS'!S15+'2- Export SMIS'!U15</f>
        <v>0</v>
      </c>
    </row>
    <row r="22" spans="1:14" ht="42.75" customHeight="1" x14ac:dyDescent="0.2">
      <c r="A22" s="389">
        <f>'2- Export SMIS'!D16</f>
        <v>0</v>
      </c>
      <c r="B22" s="389">
        <f>'2- Export SMIS'!E16</f>
        <v>0</v>
      </c>
      <c r="C22" s="389">
        <f>'2- Export SMIS'!F16</f>
        <v>0</v>
      </c>
      <c r="D22" s="389">
        <f>'2- Export SMIS'!G16</f>
        <v>0</v>
      </c>
      <c r="E22" s="390">
        <f t="shared" si="4"/>
        <v>0</v>
      </c>
      <c r="F22" s="390">
        <f>'2- Export SMIS'!V16</f>
        <v>0</v>
      </c>
      <c r="G22" s="390">
        <f>'2- Export SMIS'!W16</f>
        <v>0</v>
      </c>
      <c r="H22" s="390">
        <f>'2- Export SMIS'!Z16</f>
        <v>0</v>
      </c>
      <c r="I22" s="391" t="e">
        <f t="shared" si="5"/>
        <v>#DIV/0!</v>
      </c>
      <c r="J22" s="390">
        <f>'2- Export SMIS'!AA16</f>
        <v>0</v>
      </c>
      <c r="K22" s="391" t="e">
        <f t="shared" si="6"/>
        <v>#DIV/0!</v>
      </c>
      <c r="L22" s="390">
        <f>'2- Export SMIS'!X16</f>
        <v>0</v>
      </c>
      <c r="M22" s="392" t="e">
        <f t="shared" si="7"/>
        <v>#DIV/0!</v>
      </c>
      <c r="N22" s="390">
        <f>'2- Export SMIS'!S16+'2- Export SMIS'!U16</f>
        <v>0</v>
      </c>
    </row>
    <row r="23" spans="1:14" ht="42.75" customHeight="1" x14ac:dyDescent="0.2">
      <c r="A23" s="389">
        <f>'2- Export SMIS'!D17</f>
        <v>0</v>
      </c>
      <c r="B23" s="389">
        <f>'2- Export SMIS'!E17</f>
        <v>0</v>
      </c>
      <c r="C23" s="389">
        <f>'2- Export SMIS'!F17</f>
        <v>0</v>
      </c>
      <c r="D23" s="389">
        <f>'2- Export SMIS'!G17</f>
        <v>0</v>
      </c>
      <c r="E23" s="390">
        <f t="shared" si="4"/>
        <v>0</v>
      </c>
      <c r="F23" s="390">
        <f>'2- Export SMIS'!V17</f>
        <v>0</v>
      </c>
      <c r="G23" s="390">
        <f>'2- Export SMIS'!W17</f>
        <v>0</v>
      </c>
      <c r="H23" s="390">
        <f>'2- Export SMIS'!Z17</f>
        <v>0</v>
      </c>
      <c r="I23" s="391" t="e">
        <f t="shared" si="5"/>
        <v>#DIV/0!</v>
      </c>
      <c r="J23" s="390">
        <f>'2- Export SMIS'!AA17</f>
        <v>0</v>
      </c>
      <c r="K23" s="391" t="e">
        <f t="shared" si="6"/>
        <v>#DIV/0!</v>
      </c>
      <c r="L23" s="390">
        <f>'2- Export SMIS'!X17</f>
        <v>0</v>
      </c>
      <c r="M23" s="392" t="e">
        <f t="shared" si="7"/>
        <v>#DIV/0!</v>
      </c>
      <c r="N23" s="390">
        <f>'2- Export SMIS'!S17+'2- Export SMIS'!U17</f>
        <v>0</v>
      </c>
    </row>
    <row r="24" spans="1:14" ht="42.75" customHeight="1" x14ac:dyDescent="0.2">
      <c r="A24" s="389">
        <f>'2- Export SMIS'!D18</f>
        <v>0</v>
      </c>
      <c r="B24" s="389">
        <f>'2- Export SMIS'!E18</f>
        <v>0</v>
      </c>
      <c r="C24" s="389">
        <f>'2- Export SMIS'!F18</f>
        <v>0</v>
      </c>
      <c r="D24" s="389">
        <f>'2- Export SMIS'!G18</f>
        <v>0</v>
      </c>
      <c r="E24" s="390">
        <f t="shared" si="4"/>
        <v>0</v>
      </c>
      <c r="F24" s="390">
        <f>'2- Export SMIS'!V18</f>
        <v>0</v>
      </c>
      <c r="G24" s="390">
        <f>'2- Export SMIS'!W18</f>
        <v>0</v>
      </c>
      <c r="H24" s="390">
        <f>'2- Export SMIS'!Z18</f>
        <v>0</v>
      </c>
      <c r="I24" s="391" t="e">
        <f t="shared" si="5"/>
        <v>#DIV/0!</v>
      </c>
      <c r="J24" s="390">
        <f>'2- Export SMIS'!AA18</f>
        <v>0</v>
      </c>
      <c r="K24" s="391" t="e">
        <f t="shared" si="6"/>
        <v>#DIV/0!</v>
      </c>
      <c r="L24" s="390">
        <f>'2- Export SMIS'!X18</f>
        <v>0</v>
      </c>
      <c r="M24" s="392" t="e">
        <f t="shared" si="7"/>
        <v>#DIV/0!</v>
      </c>
      <c r="N24" s="390">
        <f>'2- Export SMIS'!S18+'2- Export SMIS'!U18</f>
        <v>0</v>
      </c>
    </row>
    <row r="25" spans="1:14" ht="42.75" customHeight="1" x14ac:dyDescent="0.2">
      <c r="A25" s="389">
        <f>'2- Export SMIS'!D19</f>
        <v>0</v>
      </c>
      <c r="B25" s="389">
        <f>'2- Export SMIS'!E19</f>
        <v>0</v>
      </c>
      <c r="C25" s="389">
        <f>'2- Export SMIS'!F19</f>
        <v>0</v>
      </c>
      <c r="D25" s="389">
        <f>'2- Export SMIS'!G19</f>
        <v>0</v>
      </c>
      <c r="E25" s="390">
        <f t="shared" si="4"/>
        <v>0</v>
      </c>
      <c r="F25" s="390">
        <f>'2- Export SMIS'!V19</f>
        <v>0</v>
      </c>
      <c r="G25" s="390">
        <f>'2- Export SMIS'!W19</f>
        <v>0</v>
      </c>
      <c r="H25" s="390">
        <f>'2- Export SMIS'!Z19</f>
        <v>0</v>
      </c>
      <c r="I25" s="391" t="e">
        <f t="shared" si="5"/>
        <v>#DIV/0!</v>
      </c>
      <c r="J25" s="390">
        <f>'2- Export SMIS'!AA19</f>
        <v>0</v>
      </c>
      <c r="K25" s="391" t="e">
        <f t="shared" si="6"/>
        <v>#DIV/0!</v>
      </c>
      <c r="L25" s="390">
        <f>'2- Export SMIS'!X19</f>
        <v>0</v>
      </c>
      <c r="M25" s="392" t="e">
        <f t="shared" si="7"/>
        <v>#DIV/0!</v>
      </c>
      <c r="N25" s="390">
        <f>'2- Export SMIS'!S19+'2- Export SMIS'!U19</f>
        <v>0</v>
      </c>
    </row>
    <row r="26" spans="1:14" ht="42.75" customHeight="1" x14ac:dyDescent="0.2">
      <c r="A26" s="389">
        <f>'2- Export SMIS'!D20</f>
        <v>0</v>
      </c>
      <c r="B26" s="389">
        <f>'2- Export SMIS'!E20</f>
        <v>0</v>
      </c>
      <c r="C26" s="389">
        <f>'2- Export SMIS'!F20</f>
        <v>0</v>
      </c>
      <c r="D26" s="389">
        <f>'2- Export SMIS'!G20</f>
        <v>0</v>
      </c>
      <c r="E26" s="390">
        <f t="shared" si="4"/>
        <v>0</v>
      </c>
      <c r="F26" s="390">
        <f>'2- Export SMIS'!V20</f>
        <v>0</v>
      </c>
      <c r="G26" s="390">
        <f>'2- Export SMIS'!W20</f>
        <v>0</v>
      </c>
      <c r="H26" s="390">
        <f>'2- Export SMIS'!Z20</f>
        <v>0</v>
      </c>
      <c r="I26" s="391" t="e">
        <f t="shared" si="5"/>
        <v>#DIV/0!</v>
      </c>
      <c r="J26" s="390">
        <f>'2- Export SMIS'!AA20</f>
        <v>0</v>
      </c>
      <c r="K26" s="391" t="e">
        <f t="shared" si="6"/>
        <v>#DIV/0!</v>
      </c>
      <c r="L26" s="390">
        <f>'2- Export SMIS'!X20</f>
        <v>0</v>
      </c>
      <c r="M26" s="392" t="e">
        <f t="shared" si="7"/>
        <v>#DIV/0!</v>
      </c>
      <c r="N26" s="390">
        <f>'2- Export SMIS'!S20+'2- Export SMIS'!U20</f>
        <v>0</v>
      </c>
    </row>
    <row r="27" spans="1:14" ht="42.75" customHeight="1" x14ac:dyDescent="0.2">
      <c r="A27" s="389">
        <f>'2- Export SMIS'!D21</f>
        <v>0</v>
      </c>
      <c r="B27" s="389">
        <f>'2- Export SMIS'!E21</f>
        <v>0</v>
      </c>
      <c r="C27" s="389">
        <f>'2- Export SMIS'!F21</f>
        <v>0</v>
      </c>
      <c r="D27" s="389">
        <f>'2- Export SMIS'!G21</f>
        <v>0</v>
      </c>
      <c r="E27" s="390">
        <f t="shared" si="4"/>
        <v>0</v>
      </c>
      <c r="F27" s="390">
        <f>'2- Export SMIS'!V21</f>
        <v>0</v>
      </c>
      <c r="G27" s="390">
        <f>'2- Export SMIS'!W21</f>
        <v>0</v>
      </c>
      <c r="H27" s="390">
        <f>'2- Export SMIS'!Z21</f>
        <v>0</v>
      </c>
      <c r="I27" s="391" t="e">
        <f t="shared" si="5"/>
        <v>#DIV/0!</v>
      </c>
      <c r="J27" s="390">
        <f>'2- Export SMIS'!AA21</f>
        <v>0</v>
      </c>
      <c r="K27" s="391" t="e">
        <f t="shared" si="6"/>
        <v>#DIV/0!</v>
      </c>
      <c r="L27" s="390">
        <f>'2- Export SMIS'!X21</f>
        <v>0</v>
      </c>
      <c r="M27" s="392" t="e">
        <f t="shared" si="7"/>
        <v>#DIV/0!</v>
      </c>
      <c r="N27" s="390">
        <f>'2- Export SMIS'!S21+'2- Export SMIS'!U21</f>
        <v>0</v>
      </c>
    </row>
    <row r="28" spans="1:14" ht="42.75" customHeight="1" x14ac:dyDescent="0.2">
      <c r="A28" s="389">
        <f>'2- Export SMIS'!D22</f>
        <v>0</v>
      </c>
      <c r="B28" s="389">
        <f>'2- Export SMIS'!E22</f>
        <v>0</v>
      </c>
      <c r="C28" s="389">
        <f>'2- Export SMIS'!F22</f>
        <v>0</v>
      </c>
      <c r="D28" s="389">
        <f>'2- Export SMIS'!G22</f>
        <v>0</v>
      </c>
      <c r="E28" s="390">
        <f t="shared" si="4"/>
        <v>0</v>
      </c>
      <c r="F28" s="390">
        <f>'2- Export SMIS'!V22</f>
        <v>0</v>
      </c>
      <c r="G28" s="390">
        <f>'2- Export SMIS'!W22</f>
        <v>0</v>
      </c>
      <c r="H28" s="390">
        <f>'2- Export SMIS'!Z22</f>
        <v>0</v>
      </c>
      <c r="I28" s="391" t="e">
        <f t="shared" si="5"/>
        <v>#DIV/0!</v>
      </c>
      <c r="J28" s="390">
        <f>'2- Export SMIS'!AA22</f>
        <v>0</v>
      </c>
      <c r="K28" s="391" t="e">
        <f t="shared" si="6"/>
        <v>#DIV/0!</v>
      </c>
      <c r="L28" s="390">
        <f>'2- Export SMIS'!X22</f>
        <v>0</v>
      </c>
      <c r="M28" s="392" t="e">
        <f t="shared" si="7"/>
        <v>#DIV/0!</v>
      </c>
      <c r="N28" s="390">
        <f>'2- Export SMIS'!S22+'2- Export SMIS'!U22</f>
        <v>0</v>
      </c>
    </row>
    <row r="29" spans="1:14" ht="42.75" customHeight="1" x14ac:dyDescent="0.2">
      <c r="A29" s="389">
        <f>'2- Export SMIS'!D23</f>
        <v>0</v>
      </c>
      <c r="B29" s="389">
        <f>'2- Export SMIS'!E23</f>
        <v>0</v>
      </c>
      <c r="C29" s="389">
        <f>'2- Export SMIS'!F23</f>
        <v>0</v>
      </c>
      <c r="D29" s="389">
        <f>'2- Export SMIS'!G23</f>
        <v>0</v>
      </c>
      <c r="E29" s="390">
        <f t="shared" si="4"/>
        <v>0</v>
      </c>
      <c r="F29" s="390">
        <f>'2- Export SMIS'!V23</f>
        <v>0</v>
      </c>
      <c r="G29" s="390">
        <f>'2- Export SMIS'!W23</f>
        <v>0</v>
      </c>
      <c r="H29" s="390">
        <f>'2- Export SMIS'!Z23</f>
        <v>0</v>
      </c>
      <c r="I29" s="391" t="e">
        <f t="shared" si="5"/>
        <v>#DIV/0!</v>
      </c>
      <c r="J29" s="390">
        <f>'2- Export SMIS'!AA23</f>
        <v>0</v>
      </c>
      <c r="K29" s="391" t="e">
        <f t="shared" si="6"/>
        <v>#DIV/0!</v>
      </c>
      <c r="L29" s="390">
        <f>'2- Export SMIS'!X23</f>
        <v>0</v>
      </c>
      <c r="M29" s="392" t="e">
        <f t="shared" si="7"/>
        <v>#DIV/0!</v>
      </c>
      <c r="N29" s="390">
        <f>'2- Export SMIS'!S23+'2- Export SMIS'!U23</f>
        <v>0</v>
      </c>
    </row>
    <row r="30" spans="1:14" ht="42.75" customHeight="1" x14ac:dyDescent="0.2">
      <c r="A30" s="389">
        <f>'2- Export SMIS'!D24</f>
        <v>0</v>
      </c>
      <c r="B30" s="389">
        <f>'2- Export SMIS'!E24</f>
        <v>0</v>
      </c>
      <c r="C30" s="389">
        <f>'2- Export SMIS'!F24</f>
        <v>0</v>
      </c>
      <c r="D30" s="389">
        <f>'2- Export SMIS'!G24</f>
        <v>0</v>
      </c>
      <c r="E30" s="390">
        <f t="shared" si="4"/>
        <v>0</v>
      </c>
      <c r="F30" s="390">
        <f>'2- Export SMIS'!V24</f>
        <v>0</v>
      </c>
      <c r="G30" s="390">
        <f>'2- Export SMIS'!W24</f>
        <v>0</v>
      </c>
      <c r="H30" s="390">
        <f>'2- Export SMIS'!Z24</f>
        <v>0</v>
      </c>
      <c r="I30" s="391" t="e">
        <f t="shared" si="5"/>
        <v>#DIV/0!</v>
      </c>
      <c r="J30" s="390">
        <f>'2- Export SMIS'!AA24</f>
        <v>0</v>
      </c>
      <c r="K30" s="391" t="e">
        <f t="shared" si="6"/>
        <v>#DIV/0!</v>
      </c>
      <c r="L30" s="390">
        <f>'2- Export SMIS'!X24</f>
        <v>0</v>
      </c>
      <c r="M30" s="392" t="e">
        <f t="shared" si="7"/>
        <v>#DIV/0!</v>
      </c>
      <c r="N30" s="390">
        <f>'2- Export SMIS'!S24+'2- Export SMIS'!U24</f>
        <v>0</v>
      </c>
    </row>
    <row r="31" spans="1:14" ht="42.75" customHeight="1" x14ac:dyDescent="0.2">
      <c r="A31" s="389">
        <f>'2- Export SMIS'!D25</f>
        <v>0</v>
      </c>
      <c r="B31" s="389">
        <f>'2- Export SMIS'!E25</f>
        <v>0</v>
      </c>
      <c r="C31" s="389">
        <f>'2- Export SMIS'!F25</f>
        <v>0</v>
      </c>
      <c r="D31" s="389">
        <f>'2- Export SMIS'!G25</f>
        <v>0</v>
      </c>
      <c r="E31" s="390">
        <f t="shared" si="4"/>
        <v>0</v>
      </c>
      <c r="F31" s="390">
        <f>'2- Export SMIS'!V25</f>
        <v>0</v>
      </c>
      <c r="G31" s="390">
        <f>'2- Export SMIS'!W25</f>
        <v>0</v>
      </c>
      <c r="H31" s="390">
        <f>'2- Export SMIS'!Z25</f>
        <v>0</v>
      </c>
      <c r="I31" s="391" t="e">
        <f t="shared" si="5"/>
        <v>#DIV/0!</v>
      </c>
      <c r="J31" s="390">
        <f>'2- Export SMIS'!AA25</f>
        <v>0</v>
      </c>
      <c r="K31" s="391" t="e">
        <f t="shared" si="6"/>
        <v>#DIV/0!</v>
      </c>
      <c r="L31" s="390">
        <f>'2- Export SMIS'!X25</f>
        <v>0</v>
      </c>
      <c r="M31" s="392" t="e">
        <f t="shared" si="7"/>
        <v>#DIV/0!</v>
      </c>
      <c r="N31" s="390">
        <f>'2- Export SMIS'!S25+'2- Export SMIS'!U25</f>
        <v>0</v>
      </c>
    </row>
    <row r="32" spans="1:14" ht="42.75" customHeight="1" x14ac:dyDescent="0.2">
      <c r="A32" s="389">
        <f>'2- Export SMIS'!D26</f>
        <v>0</v>
      </c>
      <c r="B32" s="389">
        <f>'2- Export SMIS'!E26</f>
        <v>0</v>
      </c>
      <c r="C32" s="389">
        <f>'2- Export SMIS'!F26</f>
        <v>0</v>
      </c>
      <c r="D32" s="389">
        <f>'2- Export SMIS'!G26</f>
        <v>0</v>
      </c>
      <c r="E32" s="390">
        <f t="shared" si="4"/>
        <v>0</v>
      </c>
      <c r="F32" s="390">
        <f>'2- Export SMIS'!V26</f>
        <v>0</v>
      </c>
      <c r="G32" s="390">
        <f>'2- Export SMIS'!W26</f>
        <v>0</v>
      </c>
      <c r="H32" s="390">
        <f>'2- Export SMIS'!Z26</f>
        <v>0</v>
      </c>
      <c r="I32" s="391" t="e">
        <f t="shared" si="5"/>
        <v>#DIV/0!</v>
      </c>
      <c r="J32" s="390">
        <f>'2- Export SMIS'!AA26</f>
        <v>0</v>
      </c>
      <c r="K32" s="391" t="e">
        <f t="shared" si="6"/>
        <v>#DIV/0!</v>
      </c>
      <c r="L32" s="390">
        <f>'2- Export SMIS'!X26</f>
        <v>0</v>
      </c>
      <c r="M32" s="392" t="e">
        <f t="shared" si="7"/>
        <v>#DIV/0!</v>
      </c>
      <c r="N32" s="390">
        <f>'2- Export SMIS'!S26+'2- Export SMIS'!U26</f>
        <v>0</v>
      </c>
    </row>
    <row r="33" spans="1:14" ht="42.75" customHeight="1" x14ac:dyDescent="0.2">
      <c r="A33" s="389">
        <f>'2- Export SMIS'!D27</f>
        <v>0</v>
      </c>
      <c r="B33" s="389">
        <f>'2- Export SMIS'!E27</f>
        <v>0</v>
      </c>
      <c r="C33" s="389">
        <f>'2- Export SMIS'!F27</f>
        <v>0</v>
      </c>
      <c r="D33" s="389">
        <f>'2- Export SMIS'!G27</f>
        <v>0</v>
      </c>
      <c r="E33" s="390">
        <f t="shared" si="4"/>
        <v>0</v>
      </c>
      <c r="F33" s="390">
        <f>'2- Export SMIS'!V27</f>
        <v>0</v>
      </c>
      <c r="G33" s="390">
        <f>'2- Export SMIS'!W27</f>
        <v>0</v>
      </c>
      <c r="H33" s="390">
        <f>'2- Export SMIS'!Z27</f>
        <v>0</v>
      </c>
      <c r="I33" s="391" t="e">
        <f t="shared" si="5"/>
        <v>#DIV/0!</v>
      </c>
      <c r="J33" s="390">
        <f>'2- Export SMIS'!AA27</f>
        <v>0</v>
      </c>
      <c r="K33" s="391" t="e">
        <f t="shared" si="6"/>
        <v>#DIV/0!</v>
      </c>
      <c r="L33" s="390">
        <f>'2- Export SMIS'!X27</f>
        <v>0</v>
      </c>
      <c r="M33" s="392" t="e">
        <f t="shared" si="7"/>
        <v>#DIV/0!</v>
      </c>
      <c r="N33" s="390">
        <f>'2- Export SMIS'!S27+'2- Export SMIS'!U27</f>
        <v>0</v>
      </c>
    </row>
    <row r="34" spans="1:14" ht="42.75" customHeight="1" x14ac:dyDescent="0.2">
      <c r="A34" s="389">
        <f>'2- Export SMIS'!D28</f>
        <v>0</v>
      </c>
      <c r="B34" s="389">
        <f>'2- Export SMIS'!E28</f>
        <v>0</v>
      </c>
      <c r="C34" s="389">
        <f>'2- Export SMIS'!F28</f>
        <v>0</v>
      </c>
      <c r="D34" s="389">
        <f>'2- Export SMIS'!G28</f>
        <v>0</v>
      </c>
      <c r="E34" s="390">
        <f t="shared" si="4"/>
        <v>0</v>
      </c>
      <c r="F34" s="390">
        <f>'2- Export SMIS'!V28</f>
        <v>0</v>
      </c>
      <c r="G34" s="390">
        <f>'2- Export SMIS'!W28</f>
        <v>0</v>
      </c>
      <c r="H34" s="390">
        <f>'2- Export SMIS'!Z28</f>
        <v>0</v>
      </c>
      <c r="I34" s="391" t="e">
        <f t="shared" si="5"/>
        <v>#DIV/0!</v>
      </c>
      <c r="J34" s="390">
        <f>'2- Export SMIS'!AA28</f>
        <v>0</v>
      </c>
      <c r="K34" s="391" t="e">
        <f t="shared" si="6"/>
        <v>#DIV/0!</v>
      </c>
      <c r="L34" s="390">
        <f>'2- Export SMIS'!X28</f>
        <v>0</v>
      </c>
      <c r="M34" s="392" t="e">
        <f t="shared" si="7"/>
        <v>#DIV/0!</v>
      </c>
      <c r="N34" s="390">
        <f>'2- Export SMIS'!S28+'2- Export SMIS'!U28</f>
        <v>0</v>
      </c>
    </row>
    <row r="35" spans="1:14" ht="42.75" customHeight="1" x14ac:dyDescent="0.2">
      <c r="A35" s="389">
        <f>'2- Export SMIS'!D29</f>
        <v>0</v>
      </c>
      <c r="B35" s="389">
        <f>'2- Export SMIS'!E29</f>
        <v>0</v>
      </c>
      <c r="C35" s="389">
        <f>'2- Export SMIS'!F29</f>
        <v>0</v>
      </c>
      <c r="D35" s="389">
        <f>'2- Export SMIS'!G29</f>
        <v>0</v>
      </c>
      <c r="E35" s="390">
        <f t="shared" si="4"/>
        <v>0</v>
      </c>
      <c r="F35" s="390">
        <f>'2- Export SMIS'!V29</f>
        <v>0</v>
      </c>
      <c r="G35" s="390">
        <f>'2- Export SMIS'!W29</f>
        <v>0</v>
      </c>
      <c r="H35" s="390">
        <f>'2- Export SMIS'!Z29</f>
        <v>0</v>
      </c>
      <c r="I35" s="391" t="e">
        <f t="shared" si="5"/>
        <v>#DIV/0!</v>
      </c>
      <c r="J35" s="390">
        <f>'2- Export SMIS'!AA29</f>
        <v>0</v>
      </c>
      <c r="K35" s="391" t="e">
        <f t="shared" si="6"/>
        <v>#DIV/0!</v>
      </c>
      <c r="L35" s="390">
        <f>'2- Export SMIS'!X29</f>
        <v>0</v>
      </c>
      <c r="M35" s="392" t="e">
        <f t="shared" si="7"/>
        <v>#DIV/0!</v>
      </c>
      <c r="N35" s="390">
        <f>'2- Export SMIS'!S29+'2- Export SMIS'!U29</f>
        <v>0</v>
      </c>
    </row>
    <row r="36" spans="1:14" ht="42.75" customHeight="1" x14ac:dyDescent="0.2">
      <c r="A36" s="389">
        <f>'2- Export SMIS'!D30</f>
        <v>0</v>
      </c>
      <c r="B36" s="389">
        <f>'2- Export SMIS'!E30</f>
        <v>0</v>
      </c>
      <c r="C36" s="389">
        <f>'2- Export SMIS'!F30</f>
        <v>0</v>
      </c>
      <c r="D36" s="389">
        <f>'2- Export SMIS'!G30</f>
        <v>0</v>
      </c>
      <c r="E36" s="390">
        <f t="shared" si="4"/>
        <v>0</v>
      </c>
      <c r="F36" s="390">
        <f>'2- Export SMIS'!V30</f>
        <v>0</v>
      </c>
      <c r="G36" s="390">
        <f>'2- Export SMIS'!W30</f>
        <v>0</v>
      </c>
      <c r="H36" s="390">
        <f>'2- Export SMIS'!Z30</f>
        <v>0</v>
      </c>
      <c r="I36" s="391" t="e">
        <f t="shared" si="5"/>
        <v>#DIV/0!</v>
      </c>
      <c r="J36" s="390">
        <f>'2- Export SMIS'!AA30</f>
        <v>0</v>
      </c>
      <c r="K36" s="391" t="e">
        <f t="shared" si="6"/>
        <v>#DIV/0!</v>
      </c>
      <c r="L36" s="390">
        <f>'2- Export SMIS'!X30</f>
        <v>0</v>
      </c>
      <c r="M36" s="392" t="e">
        <f t="shared" si="7"/>
        <v>#DIV/0!</v>
      </c>
      <c r="N36" s="390">
        <f>'2- Export SMIS'!S30+'2- Export SMIS'!U30</f>
        <v>0</v>
      </c>
    </row>
    <row r="37" spans="1:14" ht="42.75" customHeight="1" x14ac:dyDescent="0.2">
      <c r="A37" s="389">
        <f>'2- Export SMIS'!D31</f>
        <v>0</v>
      </c>
      <c r="B37" s="389">
        <f>'2- Export SMIS'!E31</f>
        <v>0</v>
      </c>
      <c r="C37" s="389">
        <f>'2- Export SMIS'!F31</f>
        <v>0</v>
      </c>
      <c r="D37" s="389">
        <f>'2- Export SMIS'!G31</f>
        <v>0</v>
      </c>
      <c r="E37" s="390">
        <f t="shared" si="4"/>
        <v>0</v>
      </c>
      <c r="F37" s="390">
        <f>'2- Export SMIS'!V31</f>
        <v>0</v>
      </c>
      <c r="G37" s="390">
        <f>'2- Export SMIS'!W31</f>
        <v>0</v>
      </c>
      <c r="H37" s="390">
        <f>'2- Export SMIS'!Z31</f>
        <v>0</v>
      </c>
      <c r="I37" s="391" t="e">
        <f t="shared" si="5"/>
        <v>#DIV/0!</v>
      </c>
      <c r="J37" s="390">
        <f>'2- Export SMIS'!AA31</f>
        <v>0</v>
      </c>
      <c r="K37" s="391" t="e">
        <f t="shared" si="6"/>
        <v>#DIV/0!</v>
      </c>
      <c r="L37" s="390">
        <f>'2- Export SMIS'!X31</f>
        <v>0</v>
      </c>
      <c r="M37" s="392" t="e">
        <f t="shared" si="7"/>
        <v>#DIV/0!</v>
      </c>
      <c r="N37" s="390">
        <f>'2- Export SMIS'!S31+'2- Export SMIS'!U31</f>
        <v>0</v>
      </c>
    </row>
    <row r="38" spans="1:14" ht="42.75" customHeight="1" x14ac:dyDescent="0.2">
      <c r="A38" s="389">
        <f>'2- Export SMIS'!D32</f>
        <v>0</v>
      </c>
      <c r="B38" s="389">
        <f>'2- Export SMIS'!E32</f>
        <v>0</v>
      </c>
      <c r="C38" s="389">
        <f>'2- Export SMIS'!F32</f>
        <v>0</v>
      </c>
      <c r="D38" s="389">
        <f>'2- Export SMIS'!G32</f>
        <v>0</v>
      </c>
      <c r="E38" s="390">
        <f t="shared" si="4"/>
        <v>0</v>
      </c>
      <c r="F38" s="390">
        <f>'2- Export SMIS'!V32</f>
        <v>0</v>
      </c>
      <c r="G38" s="390">
        <f>'2- Export SMIS'!W32</f>
        <v>0</v>
      </c>
      <c r="H38" s="390">
        <f>'2- Export SMIS'!Z32</f>
        <v>0</v>
      </c>
      <c r="I38" s="391" t="e">
        <f t="shared" si="5"/>
        <v>#DIV/0!</v>
      </c>
      <c r="J38" s="390">
        <f>'2- Export SMIS'!AA32</f>
        <v>0</v>
      </c>
      <c r="K38" s="391" t="e">
        <f t="shared" si="6"/>
        <v>#DIV/0!</v>
      </c>
      <c r="L38" s="390">
        <f>'2- Export SMIS'!X32</f>
        <v>0</v>
      </c>
      <c r="M38" s="392" t="e">
        <f t="shared" si="7"/>
        <v>#DIV/0!</v>
      </c>
      <c r="N38" s="390">
        <f>'2- Export SMIS'!S32+'2- Export SMIS'!U32</f>
        <v>0</v>
      </c>
    </row>
    <row r="39" spans="1:14" ht="42.75" customHeight="1" x14ac:dyDescent="0.2">
      <c r="A39" s="389">
        <f>'2- Export SMIS'!D33</f>
        <v>0</v>
      </c>
      <c r="B39" s="389">
        <f>'2- Export SMIS'!E33</f>
        <v>0</v>
      </c>
      <c r="C39" s="389">
        <f>'2- Export SMIS'!F33</f>
        <v>0</v>
      </c>
      <c r="D39" s="389">
        <f>'2- Export SMIS'!G33</f>
        <v>0</v>
      </c>
      <c r="E39" s="390">
        <f t="shared" si="4"/>
        <v>0</v>
      </c>
      <c r="F39" s="390">
        <f>'2- Export SMIS'!V33</f>
        <v>0</v>
      </c>
      <c r="G39" s="390">
        <f>'2- Export SMIS'!W33</f>
        <v>0</v>
      </c>
      <c r="H39" s="390">
        <f>'2- Export SMIS'!Z33</f>
        <v>0</v>
      </c>
      <c r="I39" s="391" t="e">
        <f t="shared" si="5"/>
        <v>#DIV/0!</v>
      </c>
      <c r="J39" s="390">
        <f>'2- Export SMIS'!AA33</f>
        <v>0</v>
      </c>
      <c r="K39" s="391" t="e">
        <f t="shared" si="6"/>
        <v>#DIV/0!</v>
      </c>
      <c r="L39" s="390">
        <f>'2- Export SMIS'!X33</f>
        <v>0</v>
      </c>
      <c r="M39" s="392" t="e">
        <f t="shared" si="7"/>
        <v>#DIV/0!</v>
      </c>
      <c r="N39" s="390">
        <f>'2- Export SMIS'!S33+'2- Export SMIS'!U33</f>
        <v>0</v>
      </c>
    </row>
    <row r="40" spans="1:14" ht="42.75" customHeight="1" x14ac:dyDescent="0.2">
      <c r="A40" s="389">
        <f>'2- Export SMIS'!D34</f>
        <v>0</v>
      </c>
      <c r="B40" s="389">
        <f>'2- Export SMIS'!E34</f>
        <v>0</v>
      </c>
      <c r="C40" s="389">
        <f>'2- Export SMIS'!F34</f>
        <v>0</v>
      </c>
      <c r="D40" s="389">
        <f>'2- Export SMIS'!G34</f>
        <v>0</v>
      </c>
      <c r="E40" s="390">
        <f t="shared" si="4"/>
        <v>0</v>
      </c>
      <c r="F40" s="390">
        <f>'2- Export SMIS'!V34</f>
        <v>0</v>
      </c>
      <c r="G40" s="390">
        <f>'2- Export SMIS'!W34</f>
        <v>0</v>
      </c>
      <c r="H40" s="390">
        <f>'2- Export SMIS'!Z34</f>
        <v>0</v>
      </c>
      <c r="I40" s="391" t="e">
        <f t="shared" si="5"/>
        <v>#DIV/0!</v>
      </c>
      <c r="J40" s="390">
        <f>'2- Export SMIS'!AA34</f>
        <v>0</v>
      </c>
      <c r="K40" s="391" t="e">
        <f t="shared" si="6"/>
        <v>#DIV/0!</v>
      </c>
      <c r="L40" s="390">
        <f>'2- Export SMIS'!X34</f>
        <v>0</v>
      </c>
      <c r="M40" s="392" t="e">
        <f t="shared" si="7"/>
        <v>#DIV/0!</v>
      </c>
      <c r="N40" s="390">
        <f>'2- Export SMIS'!S34+'2- Export SMIS'!U34</f>
        <v>0</v>
      </c>
    </row>
    <row r="41" spans="1:14" ht="42.75" customHeight="1" x14ac:dyDescent="0.2">
      <c r="A41" s="389">
        <f>'2- Export SMIS'!D35</f>
        <v>0</v>
      </c>
      <c r="B41" s="389">
        <f>'2- Export SMIS'!E35</f>
        <v>0</v>
      </c>
      <c r="C41" s="389">
        <f>'2- Export SMIS'!F35</f>
        <v>0</v>
      </c>
      <c r="D41" s="389">
        <f>'2- Export SMIS'!G35</f>
        <v>0</v>
      </c>
      <c r="E41" s="390">
        <f t="shared" si="4"/>
        <v>0</v>
      </c>
      <c r="F41" s="390">
        <f>'2- Export SMIS'!V35</f>
        <v>0</v>
      </c>
      <c r="G41" s="390">
        <f>'2- Export SMIS'!W35</f>
        <v>0</v>
      </c>
      <c r="H41" s="390">
        <f>'2- Export SMIS'!Z35</f>
        <v>0</v>
      </c>
      <c r="I41" s="391" t="e">
        <f t="shared" si="5"/>
        <v>#DIV/0!</v>
      </c>
      <c r="J41" s="390">
        <f>'2- Export SMIS'!AA35</f>
        <v>0</v>
      </c>
      <c r="K41" s="391" t="e">
        <f t="shared" si="6"/>
        <v>#DIV/0!</v>
      </c>
      <c r="L41" s="390">
        <f>'2- Export SMIS'!X35</f>
        <v>0</v>
      </c>
      <c r="M41" s="392" t="e">
        <f t="shared" si="7"/>
        <v>#DIV/0!</v>
      </c>
      <c r="N41" s="390">
        <f>'2- Export SMIS'!S35+'2- Export SMIS'!U35</f>
        <v>0</v>
      </c>
    </row>
    <row r="42" spans="1:14" ht="42.75" customHeight="1" x14ac:dyDescent="0.2">
      <c r="A42" s="389">
        <f>'2- Export SMIS'!D36</f>
        <v>0</v>
      </c>
      <c r="B42" s="389">
        <f>'2- Export SMIS'!E36</f>
        <v>0</v>
      </c>
      <c r="C42" s="389">
        <f>'2- Export SMIS'!F36</f>
        <v>0</v>
      </c>
      <c r="D42" s="389">
        <f>'2- Export SMIS'!G36</f>
        <v>0</v>
      </c>
      <c r="E42" s="390">
        <f t="shared" si="4"/>
        <v>0</v>
      </c>
      <c r="F42" s="390">
        <f>'2- Export SMIS'!V36</f>
        <v>0</v>
      </c>
      <c r="G42" s="390">
        <f>'2- Export SMIS'!W36</f>
        <v>0</v>
      </c>
      <c r="H42" s="390">
        <f>'2- Export SMIS'!Z36</f>
        <v>0</v>
      </c>
      <c r="I42" s="391" t="e">
        <f t="shared" si="5"/>
        <v>#DIV/0!</v>
      </c>
      <c r="J42" s="390">
        <f>'2- Export SMIS'!AA36</f>
        <v>0</v>
      </c>
      <c r="K42" s="391" t="e">
        <f t="shared" si="6"/>
        <v>#DIV/0!</v>
      </c>
      <c r="L42" s="390">
        <f>'2- Export SMIS'!X36</f>
        <v>0</v>
      </c>
      <c r="M42" s="392" t="e">
        <f t="shared" si="7"/>
        <v>#DIV/0!</v>
      </c>
      <c r="N42" s="390">
        <f>'2- Export SMIS'!S36+'2- Export SMIS'!U36</f>
        <v>0</v>
      </c>
    </row>
    <row r="43" spans="1:14" ht="42.75" customHeight="1" x14ac:dyDescent="0.2">
      <c r="A43" s="389">
        <f>'2- Export SMIS'!D37</f>
        <v>0</v>
      </c>
      <c r="B43" s="389">
        <f>'2- Export SMIS'!E37</f>
        <v>0</v>
      </c>
      <c r="C43" s="389">
        <f>'2- Export SMIS'!F37</f>
        <v>0</v>
      </c>
      <c r="D43" s="389">
        <f>'2- Export SMIS'!G37</f>
        <v>0</v>
      </c>
      <c r="E43" s="390">
        <f t="shared" si="4"/>
        <v>0</v>
      </c>
      <c r="F43" s="390">
        <f>'2- Export SMIS'!V37</f>
        <v>0</v>
      </c>
      <c r="G43" s="390">
        <f>'2- Export SMIS'!W37</f>
        <v>0</v>
      </c>
      <c r="H43" s="390">
        <f>'2- Export SMIS'!Z37</f>
        <v>0</v>
      </c>
      <c r="I43" s="391" t="e">
        <f t="shared" si="5"/>
        <v>#DIV/0!</v>
      </c>
      <c r="J43" s="390">
        <f>'2- Export SMIS'!AA37</f>
        <v>0</v>
      </c>
      <c r="K43" s="391" t="e">
        <f t="shared" si="6"/>
        <v>#DIV/0!</v>
      </c>
      <c r="L43" s="390">
        <f>'2- Export SMIS'!X37</f>
        <v>0</v>
      </c>
      <c r="M43" s="392" t="e">
        <f t="shared" si="7"/>
        <v>#DIV/0!</v>
      </c>
      <c r="N43" s="390">
        <f>'2- Export SMIS'!S37+'2- Export SMIS'!U37</f>
        <v>0</v>
      </c>
    </row>
    <row r="44" spans="1:14" ht="42.75" customHeight="1" x14ac:dyDescent="0.2">
      <c r="A44" s="389">
        <f>'2- Export SMIS'!D38</f>
        <v>0</v>
      </c>
      <c r="B44" s="389">
        <f>'2- Export SMIS'!E38</f>
        <v>0</v>
      </c>
      <c r="C44" s="389">
        <f>'2- Export SMIS'!F38</f>
        <v>0</v>
      </c>
      <c r="D44" s="389">
        <f>'2- Export SMIS'!G38</f>
        <v>0</v>
      </c>
      <c r="E44" s="390">
        <f t="shared" si="4"/>
        <v>0</v>
      </c>
      <c r="F44" s="390">
        <f>'2- Export SMIS'!V38</f>
        <v>0</v>
      </c>
      <c r="G44" s="390">
        <f>'2- Export SMIS'!W38</f>
        <v>0</v>
      </c>
      <c r="H44" s="390">
        <f>'2- Export SMIS'!Z38</f>
        <v>0</v>
      </c>
      <c r="I44" s="391" t="e">
        <f t="shared" si="5"/>
        <v>#DIV/0!</v>
      </c>
      <c r="J44" s="390">
        <f>'2- Export SMIS'!AA38</f>
        <v>0</v>
      </c>
      <c r="K44" s="391" t="e">
        <f t="shared" si="6"/>
        <v>#DIV/0!</v>
      </c>
      <c r="L44" s="390">
        <f>'2- Export SMIS'!X38</f>
        <v>0</v>
      </c>
      <c r="M44" s="392" t="e">
        <f t="shared" si="7"/>
        <v>#DIV/0!</v>
      </c>
      <c r="N44" s="390">
        <f>'2- Export SMIS'!S38+'2- Export SMIS'!U38</f>
        <v>0</v>
      </c>
    </row>
    <row r="45" spans="1:14" ht="42.75" customHeight="1" x14ac:dyDescent="0.2">
      <c r="A45" s="389">
        <f>'2- Export SMIS'!D39</f>
        <v>0</v>
      </c>
      <c r="B45" s="389">
        <f>'2- Export SMIS'!E39</f>
        <v>0</v>
      </c>
      <c r="C45" s="389">
        <f>'2- Export SMIS'!F39</f>
        <v>0</v>
      </c>
      <c r="D45" s="389">
        <f>'2- Export SMIS'!G39</f>
        <v>0</v>
      </c>
      <c r="E45" s="390">
        <f t="shared" si="4"/>
        <v>0</v>
      </c>
      <c r="F45" s="390">
        <f>'2- Export SMIS'!V39</f>
        <v>0</v>
      </c>
      <c r="G45" s="390">
        <f>'2- Export SMIS'!W39</f>
        <v>0</v>
      </c>
      <c r="H45" s="390">
        <f>'2- Export SMIS'!Z39</f>
        <v>0</v>
      </c>
      <c r="I45" s="391" t="e">
        <f t="shared" si="5"/>
        <v>#DIV/0!</v>
      </c>
      <c r="J45" s="390">
        <f>'2- Export SMIS'!AA39</f>
        <v>0</v>
      </c>
      <c r="K45" s="391" t="e">
        <f t="shared" si="6"/>
        <v>#DIV/0!</v>
      </c>
      <c r="L45" s="390">
        <f>'2- Export SMIS'!X39</f>
        <v>0</v>
      </c>
      <c r="M45" s="392" t="e">
        <f t="shared" si="7"/>
        <v>#DIV/0!</v>
      </c>
      <c r="N45" s="390">
        <f>'2- Export SMIS'!S39+'2- Export SMIS'!U39</f>
        <v>0</v>
      </c>
    </row>
    <row r="46" spans="1:14" ht="42.75" customHeight="1" x14ac:dyDescent="0.2">
      <c r="A46" s="389">
        <f>'2- Export SMIS'!D40</f>
        <v>0</v>
      </c>
      <c r="B46" s="389">
        <f>'2- Export SMIS'!E40</f>
        <v>0</v>
      </c>
      <c r="C46" s="389">
        <f>'2- Export SMIS'!F40</f>
        <v>0</v>
      </c>
      <c r="D46" s="389">
        <f>'2- Export SMIS'!G40</f>
        <v>0</v>
      </c>
      <c r="E46" s="390">
        <f t="shared" si="4"/>
        <v>0</v>
      </c>
      <c r="F46" s="390">
        <f>'2- Export SMIS'!V40</f>
        <v>0</v>
      </c>
      <c r="G46" s="390">
        <f>'2- Export SMIS'!W40</f>
        <v>0</v>
      </c>
      <c r="H46" s="390">
        <f>'2- Export SMIS'!Z40</f>
        <v>0</v>
      </c>
      <c r="I46" s="391" t="e">
        <f t="shared" si="5"/>
        <v>#DIV/0!</v>
      </c>
      <c r="J46" s="390">
        <f>'2- Export SMIS'!AA40</f>
        <v>0</v>
      </c>
      <c r="K46" s="391" t="e">
        <f t="shared" si="6"/>
        <v>#DIV/0!</v>
      </c>
      <c r="L46" s="390">
        <f>'2- Export SMIS'!X40</f>
        <v>0</v>
      </c>
      <c r="M46" s="392" t="e">
        <f t="shared" si="7"/>
        <v>#DIV/0!</v>
      </c>
      <c r="N46" s="390">
        <f>'2- Export SMIS'!S40+'2- Export SMIS'!U40</f>
        <v>0</v>
      </c>
    </row>
    <row r="47" spans="1:14" ht="42.75" customHeight="1" x14ac:dyDescent="0.2">
      <c r="A47" s="389">
        <f>'2- Export SMIS'!D41</f>
        <v>0</v>
      </c>
      <c r="B47" s="389">
        <f>'2- Export SMIS'!E41</f>
        <v>0</v>
      </c>
      <c r="C47" s="389">
        <f>'2- Export SMIS'!F41</f>
        <v>0</v>
      </c>
      <c r="D47" s="389">
        <f>'2- Export SMIS'!G41</f>
        <v>0</v>
      </c>
      <c r="E47" s="390">
        <f t="shared" si="4"/>
        <v>0</v>
      </c>
      <c r="F47" s="390">
        <f>'2- Export SMIS'!V41</f>
        <v>0</v>
      </c>
      <c r="G47" s="390">
        <f>'2- Export SMIS'!W41</f>
        <v>0</v>
      </c>
      <c r="H47" s="390">
        <f>'2- Export SMIS'!Z41</f>
        <v>0</v>
      </c>
      <c r="I47" s="391" t="e">
        <f t="shared" si="5"/>
        <v>#DIV/0!</v>
      </c>
      <c r="J47" s="390">
        <f>'2- Export SMIS'!AA41</f>
        <v>0</v>
      </c>
      <c r="K47" s="391" t="e">
        <f t="shared" si="6"/>
        <v>#DIV/0!</v>
      </c>
      <c r="L47" s="390">
        <f>'2- Export SMIS'!X41</f>
        <v>0</v>
      </c>
      <c r="M47" s="392" t="e">
        <f t="shared" si="7"/>
        <v>#DIV/0!</v>
      </c>
      <c r="N47" s="390">
        <f>'2- Export SMIS'!S41+'2- Export SMIS'!U41</f>
        <v>0</v>
      </c>
    </row>
    <row r="48" spans="1:14" ht="42.75" customHeight="1" x14ac:dyDescent="0.2">
      <c r="A48" s="389">
        <f>'2- Export SMIS'!D42</f>
        <v>0</v>
      </c>
      <c r="B48" s="389">
        <f>'2- Export SMIS'!E42</f>
        <v>0</v>
      </c>
      <c r="C48" s="389">
        <f>'2- Export SMIS'!F42</f>
        <v>0</v>
      </c>
      <c r="D48" s="389">
        <f>'2- Export SMIS'!G42</f>
        <v>0</v>
      </c>
      <c r="E48" s="390">
        <f t="shared" si="4"/>
        <v>0</v>
      </c>
      <c r="F48" s="390">
        <f>'2- Export SMIS'!V42</f>
        <v>0</v>
      </c>
      <c r="G48" s="390">
        <f>'2- Export SMIS'!W42</f>
        <v>0</v>
      </c>
      <c r="H48" s="390">
        <f>'2- Export SMIS'!Z42</f>
        <v>0</v>
      </c>
      <c r="I48" s="391" t="e">
        <f t="shared" si="5"/>
        <v>#DIV/0!</v>
      </c>
      <c r="J48" s="390">
        <f>'2- Export SMIS'!AA42</f>
        <v>0</v>
      </c>
      <c r="K48" s="391" t="e">
        <f t="shared" si="6"/>
        <v>#DIV/0!</v>
      </c>
      <c r="L48" s="390">
        <f>'2- Export SMIS'!X42</f>
        <v>0</v>
      </c>
      <c r="M48" s="392" t="e">
        <f t="shared" si="7"/>
        <v>#DIV/0!</v>
      </c>
      <c r="N48" s="390">
        <f>'2- Export SMIS'!S42+'2- Export SMIS'!U42</f>
        <v>0</v>
      </c>
    </row>
    <row r="49" spans="1:14" ht="42.75" customHeight="1" x14ac:dyDescent="0.2">
      <c r="A49" s="389">
        <f>'2- Export SMIS'!D43</f>
        <v>0</v>
      </c>
      <c r="B49" s="389">
        <f>'2- Export SMIS'!E43</f>
        <v>0</v>
      </c>
      <c r="C49" s="389">
        <f>'2- Export SMIS'!F43</f>
        <v>0</v>
      </c>
      <c r="D49" s="389">
        <f>'2- Export SMIS'!G43</f>
        <v>0</v>
      </c>
      <c r="E49" s="390">
        <f t="shared" si="4"/>
        <v>0</v>
      </c>
      <c r="F49" s="390">
        <f>'2- Export SMIS'!V43</f>
        <v>0</v>
      </c>
      <c r="G49" s="390">
        <f>'2- Export SMIS'!W43</f>
        <v>0</v>
      </c>
      <c r="H49" s="390">
        <f>'2- Export SMIS'!Z43</f>
        <v>0</v>
      </c>
      <c r="I49" s="391" t="e">
        <f t="shared" si="5"/>
        <v>#DIV/0!</v>
      </c>
      <c r="J49" s="390">
        <f>'2- Export SMIS'!AA43</f>
        <v>0</v>
      </c>
      <c r="K49" s="391" t="e">
        <f t="shared" si="6"/>
        <v>#DIV/0!</v>
      </c>
      <c r="L49" s="390">
        <f>'2- Export SMIS'!X43</f>
        <v>0</v>
      </c>
      <c r="M49" s="392" t="e">
        <f t="shared" si="7"/>
        <v>#DIV/0!</v>
      </c>
      <c r="N49" s="390">
        <f>'2- Export SMIS'!S43+'2- Export SMIS'!U43</f>
        <v>0</v>
      </c>
    </row>
    <row r="50" spans="1:14" ht="42.75" customHeight="1" x14ac:dyDescent="0.2">
      <c r="A50" s="389">
        <f>'2- Export SMIS'!D44</f>
        <v>0</v>
      </c>
      <c r="B50" s="389">
        <f>'2- Export SMIS'!E44</f>
        <v>0</v>
      </c>
      <c r="C50" s="389">
        <f>'2- Export SMIS'!F44</f>
        <v>0</v>
      </c>
      <c r="D50" s="389">
        <f>'2- Export SMIS'!G44</f>
        <v>0</v>
      </c>
      <c r="E50" s="390">
        <f t="shared" si="4"/>
        <v>0</v>
      </c>
      <c r="F50" s="390">
        <f>'2- Export SMIS'!V44</f>
        <v>0</v>
      </c>
      <c r="G50" s="390">
        <f>'2- Export SMIS'!W44</f>
        <v>0</v>
      </c>
      <c r="H50" s="390">
        <f>'2- Export SMIS'!Z44</f>
        <v>0</v>
      </c>
      <c r="I50" s="391" t="e">
        <f t="shared" si="5"/>
        <v>#DIV/0!</v>
      </c>
      <c r="J50" s="390">
        <f>'2- Export SMIS'!AA44</f>
        <v>0</v>
      </c>
      <c r="K50" s="391" t="e">
        <f t="shared" si="6"/>
        <v>#DIV/0!</v>
      </c>
      <c r="L50" s="390">
        <f>'2- Export SMIS'!X44</f>
        <v>0</v>
      </c>
      <c r="M50" s="392" t="e">
        <f t="shared" si="7"/>
        <v>#DIV/0!</v>
      </c>
      <c r="N50" s="390">
        <f>'2- Export SMIS'!S44+'2- Export SMIS'!U44</f>
        <v>0</v>
      </c>
    </row>
    <row r="51" spans="1:14" ht="42.75" customHeight="1" thickBot="1" x14ac:dyDescent="0.25">
      <c r="A51" s="605" t="s">
        <v>52</v>
      </c>
      <c r="B51" s="606"/>
      <c r="C51" s="606"/>
      <c r="D51" s="607"/>
      <c r="E51" s="388">
        <f>SUM(E8:E50)</f>
        <v>0</v>
      </c>
      <c r="F51" s="388">
        <f t="shared" ref="F51:N51" si="8">SUM(F8:F50)</f>
        <v>0</v>
      </c>
      <c r="G51" s="388">
        <f t="shared" si="8"/>
        <v>0</v>
      </c>
      <c r="H51" s="388">
        <f t="shared" si="8"/>
        <v>0</v>
      </c>
      <c r="I51" s="393" t="e">
        <f>H51/F51</f>
        <v>#DIV/0!</v>
      </c>
      <c r="J51" s="388">
        <f t="shared" si="8"/>
        <v>0</v>
      </c>
      <c r="K51" s="393" t="e">
        <f>J51/F51</f>
        <v>#DIV/0!</v>
      </c>
      <c r="L51" s="388">
        <f>SUM(L8:L50)</f>
        <v>0</v>
      </c>
      <c r="M51" s="393" t="e">
        <f>SUM(L51*100%)/F51</f>
        <v>#DIV/0!</v>
      </c>
      <c r="N51" s="388">
        <f t="shared" si="8"/>
        <v>0</v>
      </c>
    </row>
    <row r="53" spans="1:14" x14ac:dyDescent="0.2">
      <c r="A53" s="2" t="s">
        <v>123</v>
      </c>
      <c r="H53" s="3" t="e">
        <f>I53+K53+M53</f>
        <v>#DIV/0!</v>
      </c>
      <c r="I53" s="3" t="e">
        <f>H51*100%/F51</f>
        <v>#DIV/0!</v>
      </c>
      <c r="K53" s="3" t="e">
        <f>J51*100%/F51</f>
        <v>#DIV/0!</v>
      </c>
      <c r="M53" s="3" t="e">
        <f>L51*100%/F51</f>
        <v>#DIV/0!</v>
      </c>
    </row>
  </sheetData>
  <mergeCells count="13">
    <mergeCell ref="A51:D51"/>
    <mergeCell ref="A2:N2"/>
    <mergeCell ref="E4:E5"/>
    <mergeCell ref="F4:F5"/>
    <mergeCell ref="G4:G5"/>
    <mergeCell ref="H4:I5"/>
    <mergeCell ref="J4:K5"/>
    <mergeCell ref="A4:A7"/>
    <mergeCell ref="B4:B7"/>
    <mergeCell ref="D4:D7"/>
    <mergeCell ref="C4:C7"/>
    <mergeCell ref="L4:M5"/>
    <mergeCell ref="N4:N5"/>
  </mergeCells>
  <pageMargins left="0.7" right="0.7" top="0.75" bottom="0.75" header="0.3" footer="0.3"/>
  <pageSetup paperSize="9" scale="7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L100"/>
  <sheetViews>
    <sheetView workbookViewId="0">
      <pane ySplit="6" topLeftCell="A67" activePane="bottomLeft" state="frozen"/>
      <selection pane="bottomLeft" activeCell="D52" sqref="D52"/>
    </sheetView>
  </sheetViews>
  <sheetFormatPr defaultColWidth="8.85546875" defaultRowHeight="12" x14ac:dyDescent="0.2"/>
  <cols>
    <col min="1" max="1" width="5.85546875" style="353" customWidth="1"/>
    <col min="2" max="2" width="24.85546875" style="160" customWidth="1"/>
    <col min="3" max="3" width="14.28515625" style="402" customWidth="1"/>
    <col min="4" max="4" width="13.28515625" style="402" customWidth="1"/>
    <col min="5" max="5" width="14.7109375" style="402" customWidth="1"/>
    <col min="6" max="6" width="3" style="402" hidden="1" customWidth="1"/>
    <col min="7" max="7" width="15.140625" style="402" customWidth="1"/>
    <col min="8" max="8" width="15.28515625" style="402" customWidth="1"/>
    <col min="9" max="9" width="15.7109375" style="402" customWidth="1"/>
    <col min="10" max="10" width="11.5703125" style="402" customWidth="1"/>
    <col min="11" max="11" width="14" style="402" customWidth="1"/>
    <col min="12" max="12" width="13.28515625" style="402" customWidth="1"/>
    <col min="13" max="13" width="8.85546875" style="402"/>
    <col min="14" max="14" width="12.28515625" style="402" bestFit="1" customWidth="1"/>
    <col min="15" max="15" width="12" style="402" bestFit="1" customWidth="1"/>
    <col min="16" max="16384" width="8.85546875" style="402"/>
  </cols>
  <sheetData>
    <row r="1" spans="1:12" x14ac:dyDescent="0.2">
      <c r="A1" s="623" t="s">
        <v>74</v>
      </c>
      <c r="B1" s="623"/>
      <c r="C1" s="623"/>
      <c r="D1" s="623"/>
      <c r="E1" s="623"/>
    </row>
    <row r="2" spans="1:12" x14ac:dyDescent="0.2">
      <c r="A2" s="624" t="s">
        <v>75</v>
      </c>
      <c r="B2" s="624"/>
      <c r="C2" s="624"/>
      <c r="D2" s="624"/>
      <c r="E2" s="624"/>
    </row>
    <row r="3" spans="1:12" x14ac:dyDescent="0.2">
      <c r="A3" s="625"/>
      <c r="B3" s="625"/>
      <c r="C3" s="625"/>
      <c r="D3" s="625"/>
      <c r="E3" s="625"/>
    </row>
    <row r="4" spans="1:12" x14ac:dyDescent="0.2">
      <c r="A4" s="627" t="s">
        <v>76</v>
      </c>
      <c r="B4" s="628"/>
      <c r="C4" s="628"/>
      <c r="D4" s="628"/>
      <c r="E4" s="629"/>
    </row>
    <row r="5" spans="1:12" ht="55.15" customHeight="1" x14ac:dyDescent="0.2">
      <c r="A5" s="630" t="s">
        <v>77</v>
      </c>
      <c r="B5" s="630" t="s">
        <v>78</v>
      </c>
      <c r="C5" s="349" t="s">
        <v>79</v>
      </c>
      <c r="D5" s="350" t="s">
        <v>80</v>
      </c>
      <c r="E5" s="349" t="s">
        <v>81</v>
      </c>
      <c r="G5" s="349" t="s">
        <v>736</v>
      </c>
      <c r="H5" s="350" t="s">
        <v>68</v>
      </c>
      <c r="I5" s="349" t="s">
        <v>737</v>
      </c>
      <c r="J5" s="349" t="s">
        <v>738</v>
      </c>
      <c r="K5" s="350" t="s">
        <v>137</v>
      </c>
      <c r="L5" s="349" t="s">
        <v>739</v>
      </c>
    </row>
    <row r="6" spans="1:12" x14ac:dyDescent="0.2">
      <c r="A6" s="630"/>
      <c r="B6" s="630"/>
      <c r="C6" s="349" t="s">
        <v>82</v>
      </c>
      <c r="D6" s="350" t="s">
        <v>82</v>
      </c>
      <c r="E6" s="349" t="s">
        <v>82</v>
      </c>
      <c r="G6" s="349" t="s">
        <v>82</v>
      </c>
      <c r="H6" s="350" t="s">
        <v>82</v>
      </c>
      <c r="I6" s="349" t="s">
        <v>82</v>
      </c>
      <c r="J6" s="349" t="s">
        <v>82</v>
      </c>
      <c r="K6" s="350" t="s">
        <v>82</v>
      </c>
      <c r="L6" s="349" t="s">
        <v>82</v>
      </c>
    </row>
    <row r="7" spans="1:12" x14ac:dyDescent="0.2">
      <c r="A7" s="351" t="s">
        <v>83</v>
      </c>
      <c r="B7" s="348" t="s">
        <v>84</v>
      </c>
      <c r="C7" s="351" t="s">
        <v>85</v>
      </c>
      <c r="D7" s="351" t="s">
        <v>86</v>
      </c>
      <c r="E7" s="351" t="s">
        <v>87</v>
      </c>
      <c r="G7" s="403">
        <f>E7+1</f>
        <v>6</v>
      </c>
      <c r="H7" s="403">
        <f>G7+1</f>
        <v>7</v>
      </c>
      <c r="I7" s="403">
        <f>H7+1</f>
        <v>8</v>
      </c>
      <c r="J7" s="403">
        <f>I7+1</f>
        <v>9</v>
      </c>
      <c r="K7" s="403">
        <f>J7+1</f>
        <v>10</v>
      </c>
      <c r="L7" s="403">
        <f>K7+1</f>
        <v>11</v>
      </c>
    </row>
    <row r="8" spans="1:12" x14ac:dyDescent="0.2">
      <c r="A8" s="626" t="s">
        <v>88</v>
      </c>
      <c r="B8" s="626"/>
      <c r="C8" s="626"/>
      <c r="D8" s="626"/>
      <c r="E8" s="626"/>
      <c r="G8" s="404"/>
      <c r="H8" s="404"/>
      <c r="I8" s="404"/>
      <c r="J8" s="404"/>
      <c r="K8" s="404"/>
      <c r="L8" s="404"/>
    </row>
    <row r="9" spans="1:12" s="405" customFormat="1" x14ac:dyDescent="0.2">
      <c r="A9" s="352" t="s">
        <v>12</v>
      </c>
      <c r="B9" s="394" t="s">
        <v>89</v>
      </c>
      <c r="C9" s="395">
        <f>G9+J9</f>
        <v>0</v>
      </c>
      <c r="D9" s="395">
        <f>H9+K9</f>
        <v>0</v>
      </c>
      <c r="E9" s="396">
        <f>C9+D9</f>
        <v>0</v>
      </c>
      <c r="G9" s="396">
        <v>0</v>
      </c>
      <c r="H9" s="396">
        <v>0</v>
      </c>
      <c r="I9" s="396">
        <f>G9+H9</f>
        <v>0</v>
      </c>
      <c r="J9" s="396">
        <v>0</v>
      </c>
      <c r="K9" s="396">
        <v>0</v>
      </c>
      <c r="L9" s="396">
        <f>J9+K9</f>
        <v>0</v>
      </c>
    </row>
    <row r="10" spans="1:12" x14ac:dyDescent="0.2">
      <c r="A10" s="351" t="s">
        <v>13</v>
      </c>
      <c r="B10" s="397" t="s">
        <v>14</v>
      </c>
      <c r="C10" s="395">
        <f t="shared" ref="C10:D12" si="0">G10+J10</f>
        <v>0</v>
      </c>
      <c r="D10" s="395">
        <f t="shared" si="0"/>
        <v>0</v>
      </c>
      <c r="E10" s="398">
        <f t="shared" ref="E10:E12" si="1">C10+D10</f>
        <v>0</v>
      </c>
      <c r="G10" s="406">
        <v>0</v>
      </c>
      <c r="H10" s="406">
        <v>0</v>
      </c>
      <c r="I10" s="398">
        <f t="shared" ref="I10:I12" si="2">G10+H10</f>
        <v>0</v>
      </c>
      <c r="J10" s="406">
        <v>0</v>
      </c>
      <c r="K10" s="406">
        <v>0</v>
      </c>
      <c r="L10" s="398">
        <f t="shared" ref="L10:L12" si="3">J10+K10</f>
        <v>0</v>
      </c>
    </row>
    <row r="11" spans="1:12" ht="36" x14ac:dyDescent="0.2">
      <c r="A11" s="351" t="s">
        <v>90</v>
      </c>
      <c r="B11" s="397" t="s">
        <v>91</v>
      </c>
      <c r="C11" s="395">
        <f t="shared" si="0"/>
        <v>0</v>
      </c>
      <c r="D11" s="395">
        <f t="shared" si="0"/>
        <v>0</v>
      </c>
      <c r="E11" s="398">
        <f t="shared" si="1"/>
        <v>0</v>
      </c>
      <c r="G11" s="406">
        <v>0</v>
      </c>
      <c r="H11" s="406">
        <v>0</v>
      </c>
      <c r="I11" s="398">
        <f t="shared" si="2"/>
        <v>0</v>
      </c>
      <c r="J11" s="406">
        <v>0</v>
      </c>
      <c r="K11" s="406">
        <v>0</v>
      </c>
      <c r="L11" s="398">
        <f t="shared" si="3"/>
        <v>0</v>
      </c>
    </row>
    <row r="12" spans="1:12" ht="36" x14ac:dyDescent="0.2">
      <c r="A12" s="351" t="s">
        <v>92</v>
      </c>
      <c r="B12" s="397" t="s">
        <v>93</v>
      </c>
      <c r="C12" s="395">
        <f t="shared" si="0"/>
        <v>0</v>
      </c>
      <c r="D12" s="395">
        <f t="shared" si="0"/>
        <v>0</v>
      </c>
      <c r="E12" s="398">
        <f t="shared" si="1"/>
        <v>0</v>
      </c>
      <c r="G12" s="406">
        <v>0</v>
      </c>
      <c r="H12" s="406">
        <v>0</v>
      </c>
      <c r="I12" s="398">
        <f t="shared" si="2"/>
        <v>0</v>
      </c>
      <c r="J12" s="406">
        <v>0</v>
      </c>
      <c r="K12" s="406">
        <v>0</v>
      </c>
      <c r="L12" s="398">
        <f t="shared" si="3"/>
        <v>0</v>
      </c>
    </row>
    <row r="13" spans="1:12" x14ac:dyDescent="0.2">
      <c r="A13" s="626" t="s">
        <v>94</v>
      </c>
      <c r="B13" s="626"/>
      <c r="C13" s="399">
        <f>SUM(C9:C12)</f>
        <v>0</v>
      </c>
      <c r="D13" s="399">
        <f t="shared" ref="D13:L13" si="4">SUM(D9:D12)</f>
        <v>0</v>
      </c>
      <c r="E13" s="399">
        <f t="shared" si="4"/>
        <v>0</v>
      </c>
      <c r="F13" s="407"/>
      <c r="G13" s="399">
        <f t="shared" si="4"/>
        <v>0</v>
      </c>
      <c r="H13" s="399">
        <f t="shared" si="4"/>
        <v>0</v>
      </c>
      <c r="I13" s="399">
        <f t="shared" si="4"/>
        <v>0</v>
      </c>
      <c r="J13" s="399">
        <f t="shared" si="4"/>
        <v>0</v>
      </c>
      <c r="K13" s="399">
        <f t="shared" si="4"/>
        <v>0</v>
      </c>
      <c r="L13" s="399">
        <f t="shared" si="4"/>
        <v>0</v>
      </c>
    </row>
    <row r="14" spans="1:12" x14ac:dyDescent="0.2">
      <c r="A14" s="631" t="s">
        <v>95</v>
      </c>
      <c r="B14" s="626"/>
      <c r="C14" s="626"/>
      <c r="D14" s="626"/>
      <c r="E14" s="626"/>
      <c r="G14" s="398"/>
      <c r="H14" s="398"/>
      <c r="I14" s="398"/>
      <c r="J14" s="398"/>
      <c r="K14" s="398"/>
      <c r="L14" s="398"/>
    </row>
    <row r="15" spans="1:12" ht="36" x14ac:dyDescent="0.2">
      <c r="A15" s="351" t="s">
        <v>16</v>
      </c>
      <c r="B15" s="397" t="s">
        <v>150</v>
      </c>
      <c r="C15" s="395">
        <f>G15+J15</f>
        <v>0</v>
      </c>
      <c r="D15" s="395">
        <f>H15+K15</f>
        <v>0</v>
      </c>
      <c r="E15" s="398">
        <f t="shared" ref="E15" si="5">C15+D15</f>
        <v>0</v>
      </c>
      <c r="G15" s="406">
        <v>0</v>
      </c>
      <c r="H15" s="406">
        <v>0</v>
      </c>
      <c r="I15" s="398">
        <f>G15+H15</f>
        <v>0</v>
      </c>
      <c r="J15" s="406">
        <v>0</v>
      </c>
      <c r="K15" s="406">
        <v>0</v>
      </c>
      <c r="L15" s="398">
        <f>J15+K15</f>
        <v>0</v>
      </c>
    </row>
    <row r="16" spans="1:12" x14ac:dyDescent="0.2">
      <c r="A16" s="626" t="s">
        <v>96</v>
      </c>
      <c r="B16" s="626"/>
      <c r="C16" s="399">
        <f>SUM(C15:C15)</f>
        <v>0</v>
      </c>
      <c r="D16" s="399">
        <f t="shared" ref="D16:L16" si="6">SUM(D15:D15)</f>
        <v>0</v>
      </c>
      <c r="E16" s="399">
        <f t="shared" si="6"/>
        <v>0</v>
      </c>
      <c r="F16" s="407"/>
      <c r="G16" s="399">
        <f t="shared" si="6"/>
        <v>0</v>
      </c>
      <c r="H16" s="399">
        <f t="shared" si="6"/>
        <v>0</v>
      </c>
      <c r="I16" s="399">
        <f t="shared" si="6"/>
        <v>0</v>
      </c>
      <c r="J16" s="399">
        <f t="shared" si="6"/>
        <v>0</v>
      </c>
      <c r="K16" s="399">
        <f t="shared" si="6"/>
        <v>0</v>
      </c>
      <c r="L16" s="399">
        <f t="shared" si="6"/>
        <v>0</v>
      </c>
    </row>
    <row r="17" spans="1:12" x14ac:dyDescent="0.2">
      <c r="A17" s="631" t="s">
        <v>413</v>
      </c>
      <c r="B17" s="626"/>
      <c r="C17" s="626"/>
      <c r="D17" s="626"/>
      <c r="E17" s="626"/>
      <c r="G17" s="398"/>
      <c r="H17" s="398"/>
      <c r="I17" s="398"/>
      <c r="J17" s="398"/>
      <c r="K17" s="398"/>
      <c r="L17" s="398"/>
    </row>
    <row r="18" spans="1:12" x14ac:dyDescent="0.2">
      <c r="A18" s="351" t="s">
        <v>190</v>
      </c>
      <c r="B18" s="397" t="s">
        <v>97</v>
      </c>
      <c r="C18" s="399">
        <f>SUM(C19:C21)</f>
        <v>0</v>
      </c>
      <c r="D18" s="399">
        <f t="shared" ref="D18:L18" si="7">SUM(D19:D21)</f>
        <v>0</v>
      </c>
      <c r="E18" s="399">
        <f t="shared" si="7"/>
        <v>0</v>
      </c>
      <c r="F18" s="407"/>
      <c r="G18" s="399">
        <f t="shared" si="7"/>
        <v>0</v>
      </c>
      <c r="H18" s="399">
        <f t="shared" si="7"/>
        <v>0</v>
      </c>
      <c r="I18" s="399">
        <f t="shared" si="7"/>
        <v>0</v>
      </c>
      <c r="J18" s="399">
        <f t="shared" si="7"/>
        <v>0</v>
      </c>
      <c r="K18" s="399">
        <f t="shared" si="7"/>
        <v>0</v>
      </c>
      <c r="L18" s="399">
        <f t="shared" si="7"/>
        <v>0</v>
      </c>
    </row>
    <row r="19" spans="1:12" x14ac:dyDescent="0.2">
      <c r="A19" s="351" t="s">
        <v>414</v>
      </c>
      <c r="B19" s="397" t="s">
        <v>180</v>
      </c>
      <c r="C19" s="395">
        <f t="shared" ref="C19:C24" si="8">G19+J19</f>
        <v>0</v>
      </c>
      <c r="D19" s="395">
        <f>H19+K19</f>
        <v>0</v>
      </c>
      <c r="E19" s="398">
        <f>C19+D19</f>
        <v>0</v>
      </c>
      <c r="G19" s="406">
        <v>0</v>
      </c>
      <c r="H19" s="406">
        <f t="shared" ref="H19" si="9">G19*19%</f>
        <v>0</v>
      </c>
      <c r="I19" s="398">
        <f>G19+H19</f>
        <v>0</v>
      </c>
      <c r="J19" s="406">
        <v>0</v>
      </c>
      <c r="K19" s="406">
        <f t="shared" ref="K19:K24" si="10">J19*19%</f>
        <v>0</v>
      </c>
      <c r="L19" s="398">
        <f t="shared" ref="L19:L21" si="11">J19+K19</f>
        <v>0</v>
      </c>
    </row>
    <row r="20" spans="1:12" ht="24" x14ac:dyDescent="0.2">
      <c r="A20" s="351" t="s">
        <v>415</v>
      </c>
      <c r="B20" s="397" t="s">
        <v>192</v>
      </c>
      <c r="C20" s="395">
        <f t="shared" si="8"/>
        <v>0</v>
      </c>
      <c r="D20" s="395">
        <f t="shared" ref="D20:D24" si="12">H20+K20</f>
        <v>0</v>
      </c>
      <c r="E20" s="398">
        <f t="shared" ref="E20:E24" si="13">C20+D20</f>
        <v>0</v>
      </c>
      <c r="G20" s="406">
        <v>0</v>
      </c>
      <c r="H20" s="406">
        <f t="shared" ref="H20:H24" si="14">G20*19%</f>
        <v>0</v>
      </c>
      <c r="I20" s="398">
        <f t="shared" ref="I20" si="15">G20+H20</f>
        <v>0</v>
      </c>
      <c r="J20" s="406">
        <v>0</v>
      </c>
      <c r="K20" s="406">
        <f t="shared" si="10"/>
        <v>0</v>
      </c>
      <c r="L20" s="398">
        <f t="shared" si="11"/>
        <v>0</v>
      </c>
    </row>
    <row r="21" spans="1:12" x14ac:dyDescent="0.2">
      <c r="A21" s="351" t="s">
        <v>416</v>
      </c>
      <c r="B21" s="397" t="s">
        <v>151</v>
      </c>
      <c r="C21" s="395">
        <f t="shared" si="8"/>
        <v>0</v>
      </c>
      <c r="D21" s="395">
        <f t="shared" si="12"/>
        <v>0</v>
      </c>
      <c r="E21" s="398">
        <f t="shared" si="13"/>
        <v>0</v>
      </c>
      <c r="G21" s="406">
        <v>0</v>
      </c>
      <c r="H21" s="406">
        <f t="shared" si="14"/>
        <v>0</v>
      </c>
      <c r="I21" s="398">
        <f>G21+H21</f>
        <v>0</v>
      </c>
      <c r="J21" s="406">
        <v>0</v>
      </c>
      <c r="K21" s="406">
        <f t="shared" si="10"/>
        <v>0</v>
      </c>
      <c r="L21" s="398">
        <f t="shared" si="11"/>
        <v>0</v>
      </c>
    </row>
    <row r="22" spans="1:12" ht="48" x14ac:dyDescent="0.2">
      <c r="A22" s="351" t="s">
        <v>417</v>
      </c>
      <c r="B22" s="397" t="s">
        <v>193</v>
      </c>
      <c r="C22" s="395">
        <f t="shared" si="8"/>
        <v>0</v>
      </c>
      <c r="D22" s="395">
        <f t="shared" si="12"/>
        <v>0</v>
      </c>
      <c r="E22" s="398">
        <f t="shared" si="13"/>
        <v>0</v>
      </c>
      <c r="G22" s="406">
        <v>0</v>
      </c>
      <c r="H22" s="406">
        <f t="shared" si="14"/>
        <v>0</v>
      </c>
      <c r="I22" s="398">
        <f>G22+H22</f>
        <v>0</v>
      </c>
      <c r="J22" s="406">
        <v>0</v>
      </c>
      <c r="K22" s="406">
        <f t="shared" si="10"/>
        <v>0</v>
      </c>
      <c r="L22" s="398">
        <f>J22+K22</f>
        <v>0</v>
      </c>
    </row>
    <row r="23" spans="1:12" x14ac:dyDescent="0.2">
      <c r="A23" s="351" t="s">
        <v>418</v>
      </c>
      <c r="B23" s="397" t="s">
        <v>626</v>
      </c>
      <c r="C23" s="395">
        <f t="shared" si="8"/>
        <v>0</v>
      </c>
      <c r="D23" s="395">
        <f t="shared" si="12"/>
        <v>0</v>
      </c>
      <c r="E23" s="398">
        <f t="shared" si="13"/>
        <v>0</v>
      </c>
      <c r="G23" s="406">
        <v>0</v>
      </c>
      <c r="H23" s="406">
        <f t="shared" si="14"/>
        <v>0</v>
      </c>
      <c r="I23" s="398">
        <f>G23+H23</f>
        <v>0</v>
      </c>
      <c r="J23" s="406">
        <v>0</v>
      </c>
      <c r="K23" s="406">
        <f t="shared" si="10"/>
        <v>0</v>
      </c>
      <c r="L23" s="398">
        <f t="shared" ref="L23:L24" si="16">J23+K23</f>
        <v>0</v>
      </c>
    </row>
    <row r="24" spans="1:12" ht="36" x14ac:dyDescent="0.2">
      <c r="A24" s="351" t="s">
        <v>419</v>
      </c>
      <c r="B24" s="397" t="s">
        <v>692</v>
      </c>
      <c r="C24" s="395">
        <f t="shared" si="8"/>
        <v>0</v>
      </c>
      <c r="D24" s="395">
        <f t="shared" si="12"/>
        <v>0</v>
      </c>
      <c r="E24" s="398">
        <f t="shared" si="13"/>
        <v>0</v>
      </c>
      <c r="G24" s="406">
        <v>0</v>
      </c>
      <c r="H24" s="406">
        <f t="shared" si="14"/>
        <v>0</v>
      </c>
      <c r="I24" s="398">
        <f t="shared" ref="I24" si="17">G24+H24</f>
        <v>0</v>
      </c>
      <c r="J24" s="406">
        <v>0</v>
      </c>
      <c r="K24" s="406">
        <f t="shared" si="10"/>
        <v>0</v>
      </c>
      <c r="L24" s="398">
        <f t="shared" si="16"/>
        <v>0</v>
      </c>
    </row>
    <row r="25" spans="1:12" x14ac:dyDescent="0.2">
      <c r="A25" s="351" t="s">
        <v>426</v>
      </c>
      <c r="B25" s="397" t="s">
        <v>98</v>
      </c>
      <c r="C25" s="399">
        <f>SUM(C26:C31)</f>
        <v>0</v>
      </c>
      <c r="D25" s="399">
        <f t="shared" ref="D25:L25" si="18">SUM(D26:D31)</f>
        <v>0</v>
      </c>
      <c r="E25" s="399">
        <f t="shared" si="18"/>
        <v>0</v>
      </c>
      <c r="F25" s="407"/>
      <c r="G25" s="399">
        <f t="shared" si="18"/>
        <v>0</v>
      </c>
      <c r="H25" s="399">
        <f t="shared" si="18"/>
        <v>0</v>
      </c>
      <c r="I25" s="399">
        <f t="shared" si="18"/>
        <v>0</v>
      </c>
      <c r="J25" s="399">
        <f t="shared" si="18"/>
        <v>0</v>
      </c>
      <c r="K25" s="399">
        <f t="shared" si="18"/>
        <v>0</v>
      </c>
      <c r="L25" s="399">
        <f t="shared" si="18"/>
        <v>0</v>
      </c>
    </row>
    <row r="26" spans="1:12" x14ac:dyDescent="0.2">
      <c r="A26" s="351" t="s">
        <v>627</v>
      </c>
      <c r="B26" s="397" t="s">
        <v>181</v>
      </c>
      <c r="C26" s="395">
        <f t="shared" ref="C26:D31" si="19">G26+J26</f>
        <v>0</v>
      </c>
      <c r="D26" s="395">
        <f t="shared" si="19"/>
        <v>0</v>
      </c>
      <c r="E26" s="398">
        <f t="shared" ref="E26:E31" si="20">C26+D26</f>
        <v>0</v>
      </c>
      <c r="G26" s="406">
        <v>0</v>
      </c>
      <c r="H26" s="406">
        <v>0</v>
      </c>
      <c r="I26" s="398">
        <f>G26+H26</f>
        <v>0</v>
      </c>
      <c r="J26" s="406">
        <v>0</v>
      </c>
      <c r="K26" s="406">
        <v>0</v>
      </c>
      <c r="L26" s="398">
        <f>J26+K26</f>
        <v>0</v>
      </c>
    </row>
    <row r="27" spans="1:12" x14ac:dyDescent="0.2">
      <c r="A27" s="351" t="s">
        <v>628</v>
      </c>
      <c r="B27" s="397" t="s">
        <v>182</v>
      </c>
      <c r="C27" s="395">
        <f t="shared" si="19"/>
        <v>0</v>
      </c>
      <c r="D27" s="395">
        <f t="shared" si="19"/>
        <v>0</v>
      </c>
      <c r="E27" s="398">
        <f t="shared" si="20"/>
        <v>0</v>
      </c>
      <c r="G27" s="406">
        <v>0</v>
      </c>
      <c r="H27" s="406">
        <v>0</v>
      </c>
      <c r="I27" s="398">
        <f t="shared" ref="I27:I29" si="21">G27+H27</f>
        <v>0</v>
      </c>
      <c r="J27" s="406">
        <v>0</v>
      </c>
      <c r="K27" s="406">
        <v>0</v>
      </c>
      <c r="L27" s="398">
        <f t="shared" ref="L27:L29" si="22">J27+K27</f>
        <v>0</v>
      </c>
    </row>
    <row r="28" spans="1:12" ht="48" x14ac:dyDescent="0.2">
      <c r="A28" s="351" t="s">
        <v>629</v>
      </c>
      <c r="B28" s="397" t="s">
        <v>740</v>
      </c>
      <c r="C28" s="395">
        <f t="shared" si="19"/>
        <v>0</v>
      </c>
      <c r="D28" s="395">
        <f t="shared" si="19"/>
        <v>0</v>
      </c>
      <c r="E28" s="398">
        <f t="shared" si="20"/>
        <v>0</v>
      </c>
      <c r="G28" s="406">
        <v>0</v>
      </c>
      <c r="H28" s="406">
        <v>0</v>
      </c>
      <c r="I28" s="398">
        <f t="shared" si="21"/>
        <v>0</v>
      </c>
      <c r="J28" s="406">
        <v>0</v>
      </c>
      <c r="K28" s="406">
        <v>0</v>
      </c>
      <c r="L28" s="398">
        <f t="shared" si="22"/>
        <v>0</v>
      </c>
    </row>
    <row r="29" spans="1:12" ht="48" x14ac:dyDescent="0.2">
      <c r="A29" s="351" t="s">
        <v>630</v>
      </c>
      <c r="B29" s="397" t="s">
        <v>741</v>
      </c>
      <c r="C29" s="395">
        <f t="shared" si="19"/>
        <v>0</v>
      </c>
      <c r="D29" s="395">
        <f t="shared" si="19"/>
        <v>0</v>
      </c>
      <c r="E29" s="398">
        <f t="shared" si="20"/>
        <v>0</v>
      </c>
      <c r="G29" s="406">
        <v>0</v>
      </c>
      <c r="H29" s="406">
        <v>0</v>
      </c>
      <c r="I29" s="398">
        <f t="shared" si="21"/>
        <v>0</v>
      </c>
      <c r="J29" s="406">
        <v>0</v>
      </c>
      <c r="K29" s="406">
        <v>0</v>
      </c>
      <c r="L29" s="398">
        <f t="shared" si="22"/>
        <v>0</v>
      </c>
    </row>
    <row r="30" spans="1:12" ht="36" x14ac:dyDescent="0.2">
      <c r="A30" s="351" t="s">
        <v>631</v>
      </c>
      <c r="B30" s="397" t="s">
        <v>194</v>
      </c>
      <c r="C30" s="395">
        <f t="shared" si="19"/>
        <v>0</v>
      </c>
      <c r="D30" s="395">
        <f t="shared" si="19"/>
        <v>0</v>
      </c>
      <c r="E30" s="398">
        <f t="shared" si="20"/>
        <v>0</v>
      </c>
      <c r="G30" s="406">
        <v>0</v>
      </c>
      <c r="H30" s="406">
        <v>0</v>
      </c>
      <c r="I30" s="398">
        <f>G30+H30</f>
        <v>0</v>
      </c>
      <c r="J30" s="406">
        <v>0</v>
      </c>
      <c r="K30" s="406">
        <v>0</v>
      </c>
      <c r="L30" s="398">
        <f>J30+K30</f>
        <v>0</v>
      </c>
    </row>
    <row r="31" spans="1:12" ht="24" x14ac:dyDescent="0.2">
      <c r="A31" s="351" t="s">
        <v>671</v>
      </c>
      <c r="B31" s="397" t="s">
        <v>183</v>
      </c>
      <c r="C31" s="395">
        <f t="shared" si="19"/>
        <v>0</v>
      </c>
      <c r="D31" s="395">
        <f t="shared" si="19"/>
        <v>0</v>
      </c>
      <c r="E31" s="398">
        <f t="shared" si="20"/>
        <v>0</v>
      </c>
      <c r="G31" s="406">
        <v>0</v>
      </c>
      <c r="H31" s="406">
        <v>0</v>
      </c>
      <c r="I31" s="398">
        <f t="shared" ref="I31" si="23">G31+H31</f>
        <v>0</v>
      </c>
      <c r="J31" s="406">
        <v>0</v>
      </c>
      <c r="K31" s="406">
        <v>0</v>
      </c>
      <c r="L31" s="398">
        <f t="shared" ref="L31" si="24">J31+K31</f>
        <v>0</v>
      </c>
    </row>
    <row r="32" spans="1:12" ht="24" x14ac:dyDescent="0.2">
      <c r="A32" s="351" t="s">
        <v>632</v>
      </c>
      <c r="B32" s="397" t="s">
        <v>672</v>
      </c>
      <c r="C32" s="395">
        <f>G32+J32</f>
        <v>0</v>
      </c>
      <c r="D32" s="395">
        <f>H32+K32</f>
        <v>0</v>
      </c>
      <c r="E32" s="398">
        <f>C32+D32</f>
        <v>0</v>
      </c>
      <c r="G32" s="406">
        <v>0</v>
      </c>
      <c r="H32" s="406">
        <v>0</v>
      </c>
      <c r="I32" s="398">
        <f>G32+H32</f>
        <v>0</v>
      </c>
      <c r="J32" s="406">
        <v>0</v>
      </c>
      <c r="K32" s="406">
        <v>0</v>
      </c>
      <c r="L32" s="398">
        <f>J32+K32</f>
        <v>0</v>
      </c>
    </row>
    <row r="33" spans="1:12" x14ac:dyDescent="0.2">
      <c r="A33" s="351" t="s">
        <v>633</v>
      </c>
      <c r="B33" s="397" t="s">
        <v>99</v>
      </c>
      <c r="C33" s="399">
        <f>SUM(C34:C37)</f>
        <v>0</v>
      </c>
      <c r="D33" s="399">
        <f t="shared" ref="D33:L33" si="25">SUM(D34:D37)</f>
        <v>0</v>
      </c>
      <c r="E33" s="399">
        <f t="shared" si="25"/>
        <v>0</v>
      </c>
      <c r="F33" s="407"/>
      <c r="G33" s="399">
        <f t="shared" si="25"/>
        <v>0</v>
      </c>
      <c r="H33" s="399">
        <f t="shared" si="25"/>
        <v>0</v>
      </c>
      <c r="I33" s="399">
        <f t="shared" si="25"/>
        <v>0</v>
      </c>
      <c r="J33" s="399">
        <f t="shared" si="25"/>
        <v>0</v>
      </c>
      <c r="K33" s="399">
        <f t="shared" si="25"/>
        <v>0</v>
      </c>
      <c r="L33" s="399">
        <f t="shared" si="25"/>
        <v>0</v>
      </c>
    </row>
    <row r="34" spans="1:12" ht="135" customHeight="1" x14ac:dyDescent="0.2">
      <c r="A34" s="351" t="s">
        <v>674</v>
      </c>
      <c r="B34" s="400" t="s">
        <v>623</v>
      </c>
      <c r="C34" s="395">
        <f t="shared" ref="C34:D37" si="26">G34+J34</f>
        <v>0</v>
      </c>
      <c r="D34" s="395">
        <f t="shared" si="26"/>
        <v>0</v>
      </c>
      <c r="E34" s="398">
        <f t="shared" ref="E34:E36" si="27">C34+D34</f>
        <v>0</v>
      </c>
      <c r="G34" s="406">
        <v>0</v>
      </c>
      <c r="H34" s="406">
        <v>0</v>
      </c>
      <c r="I34" s="398">
        <f t="shared" ref="I34:I36" si="28">G34+H34</f>
        <v>0</v>
      </c>
      <c r="J34" s="406">
        <v>0</v>
      </c>
      <c r="K34" s="406">
        <v>0</v>
      </c>
      <c r="L34" s="398">
        <f t="shared" ref="L34:L36" si="29">J34+K34</f>
        <v>0</v>
      </c>
    </row>
    <row r="35" spans="1:12" ht="22.15" customHeight="1" x14ac:dyDescent="0.2">
      <c r="A35" s="351" t="s">
        <v>673</v>
      </c>
      <c r="B35" s="397" t="s">
        <v>195</v>
      </c>
      <c r="C35" s="395">
        <f t="shared" si="26"/>
        <v>0</v>
      </c>
      <c r="D35" s="395">
        <f t="shared" si="26"/>
        <v>0</v>
      </c>
      <c r="E35" s="398">
        <f t="shared" si="27"/>
        <v>0</v>
      </c>
      <c r="G35" s="406">
        <v>0</v>
      </c>
      <c r="H35" s="406">
        <v>0</v>
      </c>
      <c r="I35" s="398">
        <f t="shared" si="28"/>
        <v>0</v>
      </c>
      <c r="J35" s="406">
        <v>0</v>
      </c>
      <c r="K35" s="406">
        <v>0</v>
      </c>
      <c r="L35" s="398">
        <f t="shared" si="29"/>
        <v>0</v>
      </c>
    </row>
    <row r="36" spans="1:12" ht="10.9" hidden="1" customHeight="1" x14ac:dyDescent="0.2">
      <c r="A36" s="351" t="s">
        <v>675</v>
      </c>
      <c r="B36" s="397" t="s">
        <v>191</v>
      </c>
      <c r="C36" s="395">
        <f t="shared" si="26"/>
        <v>0</v>
      </c>
      <c r="D36" s="395">
        <f t="shared" si="26"/>
        <v>0</v>
      </c>
      <c r="E36" s="398">
        <f t="shared" si="27"/>
        <v>0</v>
      </c>
      <c r="G36" s="406">
        <v>0</v>
      </c>
      <c r="H36" s="406">
        <v>0</v>
      </c>
      <c r="I36" s="398">
        <f t="shared" si="28"/>
        <v>0</v>
      </c>
      <c r="J36" s="406">
        <v>0</v>
      </c>
      <c r="K36" s="406">
        <v>0</v>
      </c>
      <c r="L36" s="398">
        <f t="shared" si="29"/>
        <v>0</v>
      </c>
    </row>
    <row r="37" spans="1:12" ht="19.899999999999999" customHeight="1" x14ac:dyDescent="0.2">
      <c r="A37" s="351" t="s">
        <v>634</v>
      </c>
      <c r="B37" s="397" t="s">
        <v>196</v>
      </c>
      <c r="C37" s="395">
        <f t="shared" si="26"/>
        <v>0</v>
      </c>
      <c r="D37" s="395">
        <f t="shared" si="26"/>
        <v>0</v>
      </c>
      <c r="E37" s="398">
        <f t="shared" ref="E37" si="30">C37+D37</f>
        <v>0</v>
      </c>
      <c r="G37" s="406">
        <v>0</v>
      </c>
      <c r="H37" s="406">
        <v>0</v>
      </c>
      <c r="I37" s="398">
        <f t="shared" ref="I37" si="31">G37+H37</f>
        <v>0</v>
      </c>
      <c r="J37" s="406">
        <v>0</v>
      </c>
      <c r="K37" s="406">
        <v>0</v>
      </c>
      <c r="L37" s="398">
        <f t="shared" ref="L37" si="32">J37+K37</f>
        <v>0</v>
      </c>
    </row>
    <row r="38" spans="1:12" ht="19.899999999999999" customHeight="1" x14ac:dyDescent="0.2">
      <c r="A38" s="351" t="s">
        <v>635</v>
      </c>
      <c r="B38" s="397" t="s">
        <v>100</v>
      </c>
      <c r="C38" s="399">
        <f>C39+C42</f>
        <v>0</v>
      </c>
      <c r="D38" s="399">
        <f t="shared" ref="D38:L38" si="33">D39+D42</f>
        <v>0</v>
      </c>
      <c r="E38" s="399">
        <f t="shared" si="33"/>
        <v>0</v>
      </c>
      <c r="F38" s="407"/>
      <c r="G38" s="399">
        <f t="shared" si="33"/>
        <v>0</v>
      </c>
      <c r="H38" s="399">
        <f t="shared" si="33"/>
        <v>0</v>
      </c>
      <c r="I38" s="399">
        <f t="shared" si="33"/>
        <v>0</v>
      </c>
      <c r="J38" s="399">
        <f t="shared" si="33"/>
        <v>0</v>
      </c>
      <c r="K38" s="399">
        <f t="shared" si="33"/>
        <v>0</v>
      </c>
      <c r="L38" s="399">
        <f t="shared" si="33"/>
        <v>0</v>
      </c>
    </row>
    <row r="39" spans="1:12" ht="24" x14ac:dyDescent="0.2">
      <c r="A39" s="351" t="s">
        <v>636</v>
      </c>
      <c r="B39" s="397" t="s">
        <v>184</v>
      </c>
      <c r="C39" s="399">
        <f>C40+C41</f>
        <v>0</v>
      </c>
      <c r="D39" s="399">
        <f t="shared" ref="D39:L39" si="34">D40+D41</f>
        <v>0</v>
      </c>
      <c r="E39" s="399">
        <f t="shared" si="34"/>
        <v>0</v>
      </c>
      <c r="F39" s="407"/>
      <c r="G39" s="399">
        <f>G40+G41</f>
        <v>0</v>
      </c>
      <c r="H39" s="399">
        <f t="shared" si="34"/>
        <v>0</v>
      </c>
      <c r="I39" s="399">
        <f t="shared" si="34"/>
        <v>0</v>
      </c>
      <c r="J39" s="399">
        <f t="shared" si="34"/>
        <v>0</v>
      </c>
      <c r="K39" s="399">
        <f t="shared" si="34"/>
        <v>0</v>
      </c>
      <c r="L39" s="399">
        <f t="shared" si="34"/>
        <v>0</v>
      </c>
    </row>
    <row r="40" spans="1:12" ht="24" x14ac:dyDescent="0.2">
      <c r="A40" s="351" t="s">
        <v>637</v>
      </c>
      <c r="B40" s="397" t="s">
        <v>152</v>
      </c>
      <c r="C40" s="395">
        <f t="shared" ref="C40:D42" si="35">G40+J40</f>
        <v>0</v>
      </c>
      <c r="D40" s="395">
        <f t="shared" si="35"/>
        <v>0</v>
      </c>
      <c r="E40" s="398">
        <f t="shared" ref="E40:E42" si="36">C40+D40</f>
        <v>0</v>
      </c>
      <c r="G40" s="406">
        <v>0</v>
      </c>
      <c r="H40" s="406">
        <v>0</v>
      </c>
      <c r="I40" s="398">
        <f t="shared" ref="I40:I41" si="37">G40+H40</f>
        <v>0</v>
      </c>
      <c r="J40" s="406">
        <v>0</v>
      </c>
      <c r="K40" s="406">
        <v>0</v>
      </c>
      <c r="L40" s="398">
        <f t="shared" ref="L40:L41" si="38">J40+K40</f>
        <v>0</v>
      </c>
    </row>
    <row r="41" spans="1:12" ht="84" x14ac:dyDescent="0.2">
      <c r="A41" s="351" t="s">
        <v>638</v>
      </c>
      <c r="B41" s="397" t="s">
        <v>197</v>
      </c>
      <c r="C41" s="395">
        <f t="shared" si="35"/>
        <v>0</v>
      </c>
      <c r="D41" s="395">
        <f t="shared" si="35"/>
        <v>0</v>
      </c>
      <c r="E41" s="398">
        <f t="shared" si="36"/>
        <v>0</v>
      </c>
      <c r="G41" s="406">
        <v>0</v>
      </c>
      <c r="H41" s="406">
        <v>0</v>
      </c>
      <c r="I41" s="398">
        <f t="shared" si="37"/>
        <v>0</v>
      </c>
      <c r="J41" s="406">
        <v>0</v>
      </c>
      <c r="K41" s="406">
        <v>0</v>
      </c>
      <c r="L41" s="398">
        <f t="shared" si="38"/>
        <v>0</v>
      </c>
    </row>
    <row r="42" spans="1:12" x14ac:dyDescent="0.2">
      <c r="A42" s="351" t="s">
        <v>639</v>
      </c>
      <c r="B42" s="397" t="s">
        <v>153</v>
      </c>
      <c r="C42" s="395">
        <f t="shared" si="35"/>
        <v>0</v>
      </c>
      <c r="D42" s="395">
        <f t="shared" si="35"/>
        <v>0</v>
      </c>
      <c r="E42" s="398">
        <f t="shared" si="36"/>
        <v>0</v>
      </c>
      <c r="G42" s="406">
        <v>0</v>
      </c>
      <c r="H42" s="406">
        <v>0</v>
      </c>
      <c r="I42" s="398">
        <f t="shared" ref="I42" si="39">G42+H42</f>
        <v>0</v>
      </c>
      <c r="J42" s="406">
        <v>0</v>
      </c>
      <c r="K42" s="406">
        <v>0</v>
      </c>
      <c r="L42" s="398">
        <f t="shared" ref="L42" si="40">J42+K42</f>
        <v>0</v>
      </c>
    </row>
    <row r="43" spans="1:12" x14ac:dyDescent="0.2">
      <c r="A43" s="626" t="s">
        <v>101</v>
      </c>
      <c r="B43" s="626"/>
      <c r="C43" s="399">
        <f>C18+C22+C23+C24+C25+C32+C33+C38</f>
        <v>0</v>
      </c>
      <c r="D43" s="399">
        <f t="shared" ref="D43:L43" si="41">D18+D22+D23+D24+D25+D32+D33+D38</f>
        <v>0</v>
      </c>
      <c r="E43" s="399">
        <f t="shared" si="41"/>
        <v>0</v>
      </c>
      <c r="F43" s="407"/>
      <c r="G43" s="399">
        <f t="shared" si="41"/>
        <v>0</v>
      </c>
      <c r="H43" s="399">
        <f t="shared" si="41"/>
        <v>0</v>
      </c>
      <c r="I43" s="399">
        <f t="shared" si="41"/>
        <v>0</v>
      </c>
      <c r="J43" s="399">
        <f t="shared" si="41"/>
        <v>0</v>
      </c>
      <c r="K43" s="399">
        <f t="shared" si="41"/>
        <v>0</v>
      </c>
      <c r="L43" s="399">
        <f t="shared" si="41"/>
        <v>0</v>
      </c>
    </row>
    <row r="44" spans="1:12" x14ac:dyDescent="0.2">
      <c r="A44" s="626" t="s">
        <v>420</v>
      </c>
      <c r="B44" s="626"/>
      <c r="C44" s="626"/>
      <c r="D44" s="626"/>
      <c r="E44" s="626"/>
      <c r="G44" s="399"/>
      <c r="H44" s="399"/>
      <c r="I44" s="399"/>
      <c r="J44" s="399"/>
      <c r="K44" s="399"/>
      <c r="L44" s="399"/>
    </row>
    <row r="45" spans="1:12" ht="24" x14ac:dyDescent="0.2">
      <c r="A45" s="351" t="s">
        <v>202</v>
      </c>
      <c r="B45" s="397" t="s">
        <v>421</v>
      </c>
      <c r="C45" s="395">
        <f>G45+J45</f>
        <v>0</v>
      </c>
      <c r="D45" s="395">
        <f t="shared" ref="D45" si="42">H45+K45</f>
        <v>0</v>
      </c>
      <c r="E45" s="398">
        <f>C45+D45</f>
        <v>0</v>
      </c>
      <c r="G45" s="406">
        <v>0</v>
      </c>
      <c r="H45" s="406">
        <v>0</v>
      </c>
      <c r="I45" s="398">
        <f>G45+H45</f>
        <v>0</v>
      </c>
      <c r="J45" s="406">
        <v>0</v>
      </c>
      <c r="K45" s="406">
        <v>0</v>
      </c>
      <c r="L45" s="398">
        <f>J45+K45</f>
        <v>0</v>
      </c>
    </row>
    <row r="46" spans="1:12" ht="36" x14ac:dyDescent="0.2">
      <c r="A46" s="351"/>
      <c r="B46" s="397" t="s">
        <v>743</v>
      </c>
      <c r="C46" s="395">
        <f>G46+J46</f>
        <v>0</v>
      </c>
      <c r="D46" s="395">
        <f t="shared" ref="D46:D56" si="43">H46+K46</f>
        <v>0</v>
      </c>
      <c r="E46" s="398">
        <f t="shared" ref="E46:E56" si="44">C46+D46</f>
        <v>0</v>
      </c>
      <c r="G46" s="406">
        <v>0</v>
      </c>
      <c r="H46" s="406">
        <v>0</v>
      </c>
      <c r="I46" s="398">
        <f t="shared" ref="I46:I53" si="45">G46+H46</f>
        <v>0</v>
      </c>
      <c r="J46" s="406">
        <v>0</v>
      </c>
      <c r="K46" s="406">
        <v>0</v>
      </c>
      <c r="L46" s="398"/>
    </row>
    <row r="47" spans="1:12" ht="35.25" customHeight="1" x14ac:dyDescent="0.2">
      <c r="A47" s="351" t="s">
        <v>157</v>
      </c>
      <c r="B47" s="397" t="s">
        <v>676</v>
      </c>
      <c r="C47" s="395">
        <f t="shared" ref="C47:C56" si="46">G47+J47</f>
        <v>0</v>
      </c>
      <c r="D47" s="395">
        <f t="shared" si="43"/>
        <v>0</v>
      </c>
      <c r="E47" s="398">
        <f t="shared" si="44"/>
        <v>0</v>
      </c>
      <c r="G47" s="406">
        <v>0</v>
      </c>
      <c r="H47" s="406">
        <v>0</v>
      </c>
      <c r="I47" s="398">
        <f t="shared" ref="I47:I48" si="47">G47+H47</f>
        <v>0</v>
      </c>
      <c r="J47" s="406">
        <v>0</v>
      </c>
      <c r="K47" s="406">
        <v>0</v>
      </c>
      <c r="L47" s="398">
        <f t="shared" ref="L47" si="48">J47+K47</f>
        <v>0</v>
      </c>
    </row>
    <row r="48" spans="1:12" ht="48" x14ac:dyDescent="0.2">
      <c r="A48" s="351"/>
      <c r="B48" s="397" t="s">
        <v>744</v>
      </c>
      <c r="C48" s="395">
        <f t="shared" si="46"/>
        <v>0</v>
      </c>
      <c r="D48" s="395">
        <f t="shared" si="43"/>
        <v>0</v>
      </c>
      <c r="E48" s="398">
        <f t="shared" si="44"/>
        <v>0</v>
      </c>
      <c r="G48" s="406">
        <v>0</v>
      </c>
      <c r="H48" s="406">
        <v>0</v>
      </c>
      <c r="I48" s="398">
        <f t="shared" si="47"/>
        <v>0</v>
      </c>
      <c r="J48" s="406">
        <v>0</v>
      </c>
      <c r="K48" s="406">
        <v>0</v>
      </c>
      <c r="L48" s="398"/>
    </row>
    <row r="49" spans="1:12" ht="36" x14ac:dyDescent="0.2">
      <c r="A49" s="351" t="s">
        <v>640</v>
      </c>
      <c r="B49" s="397" t="s">
        <v>677</v>
      </c>
      <c r="C49" s="395">
        <f t="shared" si="46"/>
        <v>0</v>
      </c>
      <c r="D49" s="395">
        <f t="shared" si="43"/>
        <v>0</v>
      </c>
      <c r="E49" s="398">
        <f t="shared" si="44"/>
        <v>0</v>
      </c>
      <c r="G49" s="406">
        <v>0</v>
      </c>
      <c r="H49" s="406">
        <v>0</v>
      </c>
      <c r="I49" s="398">
        <f t="shared" ref="I49:I50" si="49">G49+H49</f>
        <v>0</v>
      </c>
      <c r="J49" s="406">
        <v>0</v>
      </c>
      <c r="K49" s="406">
        <v>0</v>
      </c>
      <c r="L49" s="398">
        <f t="shared" ref="L49" si="50">J49+K49</f>
        <v>0</v>
      </c>
    </row>
    <row r="50" spans="1:12" ht="51" customHeight="1" x14ac:dyDescent="0.2">
      <c r="A50" s="351"/>
      <c r="B50" s="397" t="s">
        <v>742</v>
      </c>
      <c r="C50" s="395">
        <f t="shared" si="46"/>
        <v>0</v>
      </c>
      <c r="D50" s="395">
        <f t="shared" si="43"/>
        <v>0</v>
      </c>
      <c r="E50" s="398">
        <f t="shared" si="44"/>
        <v>0</v>
      </c>
      <c r="G50" s="406">
        <v>0</v>
      </c>
      <c r="H50" s="406">
        <v>0</v>
      </c>
      <c r="I50" s="398">
        <f t="shared" si="49"/>
        <v>0</v>
      </c>
      <c r="J50" s="406">
        <v>0</v>
      </c>
      <c r="K50" s="406">
        <v>0</v>
      </c>
      <c r="L50" s="398"/>
    </row>
    <row r="51" spans="1:12" ht="60" x14ac:dyDescent="0.2">
      <c r="A51" s="351" t="s">
        <v>427</v>
      </c>
      <c r="B51" s="397" t="s">
        <v>678</v>
      </c>
      <c r="C51" s="395">
        <f t="shared" si="46"/>
        <v>0</v>
      </c>
      <c r="D51" s="395">
        <f t="shared" si="43"/>
        <v>0</v>
      </c>
      <c r="E51" s="398">
        <f t="shared" si="44"/>
        <v>0</v>
      </c>
      <c r="G51" s="406">
        <v>0</v>
      </c>
      <c r="H51" s="406">
        <v>0</v>
      </c>
      <c r="I51" s="398">
        <f t="shared" ref="I51:I52" si="51">G51+H51</f>
        <v>0</v>
      </c>
      <c r="J51" s="406">
        <v>0</v>
      </c>
      <c r="K51" s="406">
        <v>0</v>
      </c>
      <c r="L51" s="398">
        <f t="shared" ref="L51" si="52">J51+K51</f>
        <v>0</v>
      </c>
    </row>
    <row r="52" spans="1:12" ht="60" x14ac:dyDescent="0.2">
      <c r="A52" s="351"/>
      <c r="B52" s="397" t="s">
        <v>745</v>
      </c>
      <c r="C52" s="395">
        <f t="shared" si="46"/>
        <v>0</v>
      </c>
      <c r="D52" s="395">
        <f t="shared" si="43"/>
        <v>0</v>
      </c>
      <c r="E52" s="398">
        <f t="shared" si="44"/>
        <v>0</v>
      </c>
      <c r="G52" s="406">
        <v>0</v>
      </c>
      <c r="H52" s="406">
        <v>0</v>
      </c>
      <c r="I52" s="398">
        <f t="shared" si="51"/>
        <v>0</v>
      </c>
      <c r="J52" s="406">
        <v>0</v>
      </c>
      <c r="K52" s="406">
        <v>0</v>
      </c>
      <c r="L52" s="398"/>
    </row>
    <row r="53" spans="1:12" x14ac:dyDescent="0.2">
      <c r="A53" s="351" t="s">
        <v>641</v>
      </c>
      <c r="B53" s="397" t="s">
        <v>432</v>
      </c>
      <c r="C53" s="395">
        <f t="shared" si="46"/>
        <v>0</v>
      </c>
      <c r="D53" s="395">
        <f t="shared" si="43"/>
        <v>0</v>
      </c>
      <c r="E53" s="398">
        <f t="shared" si="44"/>
        <v>0</v>
      </c>
      <c r="G53" s="406">
        <v>0</v>
      </c>
      <c r="H53" s="406">
        <v>0</v>
      </c>
      <c r="I53" s="398">
        <f t="shared" si="45"/>
        <v>0</v>
      </c>
      <c r="J53" s="406">
        <v>0</v>
      </c>
      <c r="K53" s="406">
        <v>0</v>
      </c>
      <c r="L53" s="398">
        <f t="shared" ref="L53" si="53">J53+K53</f>
        <v>0</v>
      </c>
    </row>
    <row r="54" spans="1:12" ht="36" x14ac:dyDescent="0.2">
      <c r="A54" s="351"/>
      <c r="B54" s="397" t="s">
        <v>746</v>
      </c>
      <c r="C54" s="395">
        <f t="shared" si="46"/>
        <v>0</v>
      </c>
      <c r="D54" s="395">
        <f t="shared" si="43"/>
        <v>0</v>
      </c>
      <c r="E54" s="398">
        <f t="shared" si="44"/>
        <v>0</v>
      </c>
      <c r="G54" s="406">
        <v>0</v>
      </c>
      <c r="H54" s="406">
        <v>0</v>
      </c>
      <c r="I54" s="398"/>
      <c r="J54" s="406">
        <v>0</v>
      </c>
      <c r="K54" s="406">
        <v>0</v>
      </c>
      <c r="L54" s="398"/>
    </row>
    <row r="55" spans="1:12" x14ac:dyDescent="0.2">
      <c r="A55" s="351" t="s">
        <v>642</v>
      </c>
      <c r="B55" s="397" t="s">
        <v>433</v>
      </c>
      <c r="C55" s="395">
        <f t="shared" si="46"/>
        <v>0</v>
      </c>
      <c r="D55" s="395">
        <f t="shared" si="43"/>
        <v>0</v>
      </c>
      <c r="E55" s="398">
        <f t="shared" si="44"/>
        <v>0</v>
      </c>
      <c r="G55" s="406">
        <v>0</v>
      </c>
      <c r="H55" s="406">
        <v>0</v>
      </c>
      <c r="I55" s="398">
        <f t="shared" ref="I55" si="54">G55+H55</f>
        <v>0</v>
      </c>
      <c r="J55" s="406">
        <v>0</v>
      </c>
      <c r="K55" s="406">
        <v>0</v>
      </c>
      <c r="L55" s="398">
        <f t="shared" ref="L55" si="55">J55+K55</f>
        <v>0</v>
      </c>
    </row>
    <row r="56" spans="1:12" ht="36" x14ac:dyDescent="0.2">
      <c r="A56" s="351"/>
      <c r="B56" s="397" t="s">
        <v>747</v>
      </c>
      <c r="C56" s="395">
        <f t="shared" si="46"/>
        <v>0</v>
      </c>
      <c r="D56" s="395">
        <f t="shared" si="43"/>
        <v>0</v>
      </c>
      <c r="E56" s="398">
        <f t="shared" si="44"/>
        <v>0</v>
      </c>
      <c r="G56" s="406">
        <v>0</v>
      </c>
      <c r="H56" s="406">
        <v>0</v>
      </c>
      <c r="I56" s="398"/>
      <c r="J56" s="406">
        <v>0</v>
      </c>
      <c r="K56" s="406">
        <v>0</v>
      </c>
      <c r="L56" s="398"/>
    </row>
    <row r="57" spans="1:12" x14ac:dyDescent="0.2">
      <c r="A57" s="626" t="s">
        <v>102</v>
      </c>
      <c r="B57" s="626"/>
      <c r="C57" s="399">
        <f>SUM(C45+C53+C55+C47+C49+C51)</f>
        <v>0</v>
      </c>
      <c r="D57" s="399">
        <f t="shared" ref="D57:L57" si="56">SUM(D45+D53+D55+D47+D49+D51)</f>
        <v>0</v>
      </c>
      <c r="E57" s="399">
        <f t="shared" si="56"/>
        <v>0</v>
      </c>
      <c r="F57" s="407"/>
      <c r="G57" s="399">
        <f t="shared" si="56"/>
        <v>0</v>
      </c>
      <c r="H57" s="399">
        <f t="shared" si="56"/>
        <v>0</v>
      </c>
      <c r="I57" s="399">
        <f t="shared" si="56"/>
        <v>0</v>
      </c>
      <c r="J57" s="399">
        <f t="shared" si="56"/>
        <v>0</v>
      </c>
      <c r="K57" s="399">
        <f t="shared" si="56"/>
        <v>0</v>
      </c>
      <c r="L57" s="399">
        <f t="shared" si="56"/>
        <v>0</v>
      </c>
    </row>
    <row r="58" spans="1:12" x14ac:dyDescent="0.2">
      <c r="A58" s="626" t="s">
        <v>651</v>
      </c>
      <c r="B58" s="626"/>
      <c r="C58" s="626"/>
      <c r="D58" s="626"/>
      <c r="E58" s="626"/>
      <c r="G58" s="398"/>
      <c r="H58" s="398"/>
      <c r="I58" s="398"/>
      <c r="J58" s="398"/>
      <c r="K58" s="398"/>
      <c r="L58" s="398"/>
    </row>
    <row r="59" spans="1:12" x14ac:dyDescent="0.2">
      <c r="A59" s="351" t="s">
        <v>203</v>
      </c>
      <c r="B59" s="397" t="s">
        <v>103</v>
      </c>
      <c r="C59" s="399">
        <f>SUM(C60:C61)</f>
        <v>0</v>
      </c>
      <c r="D59" s="399">
        <f t="shared" ref="D59:L59" si="57">SUM(D60:D61)</f>
        <v>0</v>
      </c>
      <c r="E59" s="399">
        <f t="shared" si="57"/>
        <v>0</v>
      </c>
      <c r="F59" s="407"/>
      <c r="G59" s="399">
        <f t="shared" si="57"/>
        <v>0</v>
      </c>
      <c r="H59" s="399">
        <f t="shared" si="57"/>
        <v>0</v>
      </c>
      <c r="I59" s="399">
        <f t="shared" si="57"/>
        <v>0</v>
      </c>
      <c r="J59" s="399">
        <f t="shared" si="57"/>
        <v>0</v>
      </c>
      <c r="K59" s="399">
        <f t="shared" si="57"/>
        <v>0</v>
      </c>
      <c r="L59" s="399">
        <f t="shared" si="57"/>
        <v>0</v>
      </c>
    </row>
    <row r="60" spans="1:12" ht="36" x14ac:dyDescent="0.2">
      <c r="A60" s="351" t="s">
        <v>422</v>
      </c>
      <c r="B60" s="397" t="s">
        <v>198</v>
      </c>
      <c r="C60" s="395">
        <f>G60+J60</f>
        <v>0</v>
      </c>
      <c r="D60" s="395">
        <f>H60+K60</f>
        <v>0</v>
      </c>
      <c r="E60" s="398">
        <f t="shared" ref="E60:E61" si="58">C60+D60</f>
        <v>0</v>
      </c>
      <c r="G60" s="406">
        <v>0</v>
      </c>
      <c r="H60" s="406">
        <v>0</v>
      </c>
      <c r="I60" s="398">
        <f t="shared" ref="I60:I61" si="59">G60+H60</f>
        <v>0</v>
      </c>
      <c r="J60" s="406">
        <v>0</v>
      </c>
      <c r="K60" s="406">
        <v>0</v>
      </c>
      <c r="L60" s="398">
        <f t="shared" ref="L60:L61" si="60">J60+K60</f>
        <v>0</v>
      </c>
    </row>
    <row r="61" spans="1:12" ht="24" x14ac:dyDescent="0.2">
      <c r="A61" s="351" t="s">
        <v>423</v>
      </c>
      <c r="B61" s="397" t="s">
        <v>185</v>
      </c>
      <c r="C61" s="395">
        <f>G61+J61</f>
        <v>0</v>
      </c>
      <c r="D61" s="395">
        <f>H61+K61</f>
        <v>0</v>
      </c>
      <c r="E61" s="398">
        <f t="shared" si="58"/>
        <v>0</v>
      </c>
      <c r="G61" s="406">
        <v>0</v>
      </c>
      <c r="H61" s="406">
        <v>0</v>
      </c>
      <c r="I61" s="398">
        <f t="shared" si="59"/>
        <v>0</v>
      </c>
      <c r="J61" s="406">
        <v>0</v>
      </c>
      <c r="K61" s="406">
        <v>0</v>
      </c>
      <c r="L61" s="398">
        <f t="shared" si="60"/>
        <v>0</v>
      </c>
    </row>
    <row r="62" spans="1:12" ht="24" x14ac:dyDescent="0.2">
      <c r="A62" s="351" t="s">
        <v>424</v>
      </c>
      <c r="B62" s="397" t="s">
        <v>104</v>
      </c>
      <c r="C62" s="399">
        <f>SUM(C63:C67)</f>
        <v>0</v>
      </c>
      <c r="D62" s="399">
        <f t="shared" ref="D62:L62" si="61">SUM(D63:D67)</f>
        <v>0</v>
      </c>
      <c r="E62" s="399">
        <f t="shared" si="61"/>
        <v>0</v>
      </c>
      <c r="F62" s="407"/>
      <c r="G62" s="399">
        <f t="shared" si="61"/>
        <v>0</v>
      </c>
      <c r="H62" s="399">
        <f t="shared" si="61"/>
        <v>0</v>
      </c>
      <c r="I62" s="399">
        <f t="shared" si="61"/>
        <v>0</v>
      </c>
      <c r="J62" s="399">
        <f t="shared" si="61"/>
        <v>0</v>
      </c>
      <c r="K62" s="399">
        <f t="shared" si="61"/>
        <v>0</v>
      </c>
      <c r="L62" s="399">
        <f t="shared" si="61"/>
        <v>0</v>
      </c>
    </row>
    <row r="63" spans="1:12" ht="36" x14ac:dyDescent="0.2">
      <c r="A63" s="351" t="s">
        <v>644</v>
      </c>
      <c r="B63" s="397" t="s">
        <v>199</v>
      </c>
      <c r="C63" s="395">
        <f t="shared" ref="C63:D68" si="62">G63+J63</f>
        <v>0</v>
      </c>
      <c r="D63" s="395">
        <f t="shared" si="62"/>
        <v>0</v>
      </c>
      <c r="E63" s="398">
        <f t="shared" ref="E63:E68" si="63">C63+D63</f>
        <v>0</v>
      </c>
      <c r="G63" s="406"/>
      <c r="H63" s="406"/>
      <c r="I63" s="398">
        <f t="shared" ref="I63:I68" si="64">G63+H63</f>
        <v>0</v>
      </c>
      <c r="J63" s="406">
        <v>0</v>
      </c>
      <c r="K63" s="406">
        <v>0</v>
      </c>
      <c r="L63" s="398">
        <f t="shared" ref="L63:L68" si="65">J63+K63</f>
        <v>0</v>
      </c>
    </row>
    <row r="64" spans="1:12" ht="36" x14ac:dyDescent="0.2">
      <c r="A64" s="351" t="s">
        <v>645</v>
      </c>
      <c r="B64" s="397" t="s">
        <v>200</v>
      </c>
      <c r="C64" s="395">
        <f t="shared" si="62"/>
        <v>0</v>
      </c>
      <c r="D64" s="395">
        <f t="shared" si="62"/>
        <v>0</v>
      </c>
      <c r="E64" s="398">
        <f t="shared" si="63"/>
        <v>0</v>
      </c>
      <c r="G64" s="406"/>
      <c r="H64" s="406"/>
      <c r="I64" s="398">
        <f t="shared" si="64"/>
        <v>0</v>
      </c>
      <c r="J64" s="406">
        <v>0</v>
      </c>
      <c r="K64" s="406">
        <v>0</v>
      </c>
      <c r="L64" s="398">
        <f t="shared" si="65"/>
        <v>0</v>
      </c>
    </row>
    <row r="65" spans="1:12" ht="45" customHeight="1" x14ac:dyDescent="0.2">
      <c r="A65" s="351" t="s">
        <v>646</v>
      </c>
      <c r="B65" s="397" t="s">
        <v>201</v>
      </c>
      <c r="C65" s="395">
        <f t="shared" si="62"/>
        <v>0</v>
      </c>
      <c r="D65" s="395">
        <f t="shared" si="62"/>
        <v>0</v>
      </c>
      <c r="E65" s="398">
        <f t="shared" si="63"/>
        <v>0</v>
      </c>
      <c r="G65" s="406"/>
      <c r="H65" s="406"/>
      <c r="I65" s="398">
        <f t="shared" si="64"/>
        <v>0</v>
      </c>
      <c r="J65" s="406">
        <v>0</v>
      </c>
      <c r="K65" s="406">
        <v>0</v>
      </c>
      <c r="L65" s="398">
        <f t="shared" si="65"/>
        <v>0</v>
      </c>
    </row>
    <row r="66" spans="1:12" ht="34.9" customHeight="1" x14ac:dyDescent="0.2">
      <c r="A66" s="351" t="s">
        <v>647</v>
      </c>
      <c r="B66" s="397" t="s">
        <v>679</v>
      </c>
      <c r="C66" s="395">
        <f t="shared" si="62"/>
        <v>0</v>
      </c>
      <c r="D66" s="395">
        <f t="shared" si="62"/>
        <v>0</v>
      </c>
      <c r="E66" s="398">
        <f t="shared" si="63"/>
        <v>0</v>
      </c>
      <c r="G66" s="406"/>
      <c r="H66" s="406"/>
      <c r="I66" s="398">
        <f t="shared" si="64"/>
        <v>0</v>
      </c>
      <c r="J66" s="406">
        <v>0</v>
      </c>
      <c r="K66" s="406">
        <v>0</v>
      </c>
      <c r="L66" s="398">
        <f t="shared" si="65"/>
        <v>0</v>
      </c>
    </row>
    <row r="67" spans="1:12" ht="36" x14ac:dyDescent="0.2">
      <c r="A67" s="351" t="s">
        <v>648</v>
      </c>
      <c r="B67" s="397" t="s">
        <v>649</v>
      </c>
      <c r="C67" s="395">
        <f t="shared" si="62"/>
        <v>0</v>
      </c>
      <c r="D67" s="395">
        <f t="shared" si="62"/>
        <v>0</v>
      </c>
      <c r="E67" s="398">
        <f t="shared" si="63"/>
        <v>0</v>
      </c>
      <c r="G67" s="406"/>
      <c r="H67" s="406"/>
      <c r="I67" s="398">
        <f t="shared" si="64"/>
        <v>0</v>
      </c>
      <c r="J67" s="406">
        <v>0</v>
      </c>
      <c r="K67" s="406">
        <v>0</v>
      </c>
      <c r="L67" s="398">
        <f t="shared" si="65"/>
        <v>0</v>
      </c>
    </row>
    <row r="68" spans="1:12" ht="24" x14ac:dyDescent="0.2">
      <c r="A68" s="351" t="s">
        <v>425</v>
      </c>
      <c r="B68" s="397" t="s">
        <v>105</v>
      </c>
      <c r="C68" s="395">
        <f t="shared" si="62"/>
        <v>0</v>
      </c>
      <c r="D68" s="395">
        <f t="shared" si="62"/>
        <v>0</v>
      </c>
      <c r="E68" s="398">
        <f t="shared" si="63"/>
        <v>0</v>
      </c>
      <c r="G68" s="406"/>
      <c r="H68" s="406"/>
      <c r="I68" s="398">
        <f t="shared" si="64"/>
        <v>0</v>
      </c>
      <c r="J68" s="406">
        <v>0</v>
      </c>
      <c r="K68" s="406">
        <v>0</v>
      </c>
      <c r="L68" s="398">
        <f t="shared" si="65"/>
        <v>0</v>
      </c>
    </row>
    <row r="69" spans="1:12" ht="24" customHeight="1" x14ac:dyDescent="0.2">
      <c r="A69" s="351" t="s">
        <v>650</v>
      </c>
      <c r="B69" s="397" t="s">
        <v>106</v>
      </c>
      <c r="C69" s="395">
        <f>C70+C71</f>
        <v>0</v>
      </c>
      <c r="D69" s="395">
        <f t="shared" ref="D69:L69" si="66">D70+D71</f>
        <v>0</v>
      </c>
      <c r="E69" s="395">
        <f t="shared" si="66"/>
        <v>0</v>
      </c>
      <c r="F69" s="408"/>
      <c r="G69" s="409">
        <f t="shared" si="66"/>
        <v>0</v>
      </c>
      <c r="H69" s="409">
        <f t="shared" si="66"/>
        <v>0</v>
      </c>
      <c r="I69" s="409">
        <f t="shared" si="66"/>
        <v>0</v>
      </c>
      <c r="J69" s="409">
        <f t="shared" si="66"/>
        <v>0</v>
      </c>
      <c r="K69" s="409">
        <f t="shared" si="66"/>
        <v>0</v>
      </c>
      <c r="L69" s="409">
        <f t="shared" si="66"/>
        <v>0</v>
      </c>
    </row>
    <row r="70" spans="1:12" ht="40.9" customHeight="1" x14ac:dyDescent="0.2">
      <c r="A70" s="351" t="s">
        <v>680</v>
      </c>
      <c r="B70" s="397" t="s">
        <v>154</v>
      </c>
      <c r="C70" s="395">
        <f>G70+J70</f>
        <v>0</v>
      </c>
      <c r="D70" s="395">
        <f>H70+K70</f>
        <v>0</v>
      </c>
      <c r="E70" s="398">
        <f t="shared" ref="E70" si="67">C70+D70</f>
        <v>0</v>
      </c>
      <c r="G70" s="406">
        <v>0</v>
      </c>
      <c r="H70" s="406">
        <v>0</v>
      </c>
      <c r="I70" s="396">
        <f t="shared" ref="I70" si="68">G70+H70</f>
        <v>0</v>
      </c>
      <c r="J70" s="406">
        <v>0</v>
      </c>
      <c r="K70" s="406">
        <v>0</v>
      </c>
      <c r="L70" s="398"/>
    </row>
    <row r="71" spans="1:12" ht="28.9" hidden="1" customHeight="1" thickTop="1" x14ac:dyDescent="0.2">
      <c r="A71" s="351" t="s">
        <v>688</v>
      </c>
      <c r="B71" s="397" t="s">
        <v>155</v>
      </c>
      <c r="C71" s="395"/>
      <c r="D71" s="395"/>
      <c r="E71" s="398"/>
      <c r="G71" s="406"/>
      <c r="H71" s="406"/>
      <c r="I71" s="396"/>
      <c r="J71" s="406"/>
      <c r="K71" s="406"/>
      <c r="L71" s="398"/>
    </row>
    <row r="72" spans="1:12" x14ac:dyDescent="0.2">
      <c r="A72" s="626" t="s">
        <v>107</v>
      </c>
      <c r="B72" s="626"/>
      <c r="C72" s="399">
        <f>C59+C62+C68+C69</f>
        <v>0</v>
      </c>
      <c r="D72" s="399">
        <f t="shared" ref="D72:L72" si="69">D59+D62+D68+D69</f>
        <v>0</v>
      </c>
      <c r="E72" s="399">
        <f t="shared" si="69"/>
        <v>0</v>
      </c>
      <c r="F72" s="407"/>
      <c r="G72" s="399">
        <f t="shared" si="69"/>
        <v>0</v>
      </c>
      <c r="H72" s="399">
        <f t="shared" si="69"/>
        <v>0</v>
      </c>
      <c r="I72" s="399">
        <f t="shared" si="69"/>
        <v>0</v>
      </c>
      <c r="J72" s="399">
        <f t="shared" si="69"/>
        <v>0</v>
      </c>
      <c r="K72" s="399">
        <f t="shared" si="69"/>
        <v>0</v>
      </c>
      <c r="L72" s="399">
        <f t="shared" si="69"/>
        <v>0</v>
      </c>
    </row>
    <row r="73" spans="1:12" x14ac:dyDescent="0.2">
      <c r="A73" s="631" t="s">
        <v>681</v>
      </c>
      <c r="B73" s="631"/>
      <c r="C73" s="631"/>
      <c r="D73" s="631"/>
      <c r="E73" s="631"/>
      <c r="G73" s="398"/>
      <c r="H73" s="398"/>
      <c r="I73" s="398"/>
      <c r="J73" s="398"/>
      <c r="K73" s="398"/>
      <c r="L73" s="398"/>
    </row>
    <row r="74" spans="1:12" ht="24" x14ac:dyDescent="0.2">
      <c r="A74" s="351" t="s">
        <v>43</v>
      </c>
      <c r="B74" s="397" t="s">
        <v>682</v>
      </c>
      <c r="C74" s="395">
        <f>G74+J74</f>
        <v>0</v>
      </c>
      <c r="D74" s="395">
        <f>H74+K74</f>
        <v>0</v>
      </c>
      <c r="E74" s="398">
        <f t="shared" ref="E74" si="70">C74+D74</f>
        <v>0</v>
      </c>
      <c r="G74" s="406">
        <v>0</v>
      </c>
      <c r="H74" s="406">
        <v>0</v>
      </c>
      <c r="I74" s="398">
        <f t="shared" ref="I74" si="71">G74+H74</f>
        <v>0</v>
      </c>
      <c r="J74" s="406">
        <v>0</v>
      </c>
      <c r="K74" s="406">
        <v>0</v>
      </c>
      <c r="L74" s="398">
        <f t="shared" ref="L74" si="72">J74+K74</f>
        <v>0</v>
      </c>
    </row>
    <row r="75" spans="1:12" x14ac:dyDescent="0.2">
      <c r="A75" s="351" t="s">
        <v>684</v>
      </c>
      <c r="B75" s="397" t="s">
        <v>683</v>
      </c>
      <c r="C75" s="395"/>
      <c r="D75" s="395"/>
      <c r="E75" s="398"/>
      <c r="G75" s="406">
        <v>0</v>
      </c>
      <c r="H75" s="406">
        <v>0</v>
      </c>
      <c r="I75" s="398"/>
      <c r="J75" s="406">
        <v>0</v>
      </c>
      <c r="K75" s="406">
        <v>0</v>
      </c>
      <c r="L75" s="398"/>
    </row>
    <row r="76" spans="1:12" ht="20.45" customHeight="1" x14ac:dyDescent="0.2">
      <c r="A76" s="626" t="s">
        <v>108</v>
      </c>
      <c r="B76" s="626"/>
      <c r="C76" s="399">
        <f>SUM(C74:C75)</f>
        <v>0</v>
      </c>
      <c r="D76" s="399">
        <f>SUM(D74:D75)</f>
        <v>0</v>
      </c>
      <c r="E76" s="399">
        <f>SUM(E74:E75)</f>
        <v>0</v>
      </c>
      <c r="G76" s="399">
        <f t="shared" ref="G76:L76" si="73">SUM(G74:G75)</f>
        <v>0</v>
      </c>
      <c r="H76" s="399">
        <f t="shared" si="73"/>
        <v>0</v>
      </c>
      <c r="I76" s="399">
        <f t="shared" si="73"/>
        <v>0</v>
      </c>
      <c r="J76" s="399">
        <f t="shared" si="73"/>
        <v>0</v>
      </c>
      <c r="K76" s="399">
        <f t="shared" si="73"/>
        <v>0</v>
      </c>
      <c r="L76" s="399">
        <f t="shared" si="73"/>
        <v>0</v>
      </c>
    </row>
    <row r="77" spans="1:12" ht="26.45" customHeight="1" x14ac:dyDescent="0.2">
      <c r="A77" s="631" t="s">
        <v>624</v>
      </c>
      <c r="B77" s="631"/>
      <c r="C77" s="399">
        <f>C76+C72+C57+C43+C16+C13</f>
        <v>0</v>
      </c>
      <c r="D77" s="399">
        <f t="shared" ref="D77:L77" si="74">D76+D72+D57+D43+D16+D13</f>
        <v>0</v>
      </c>
      <c r="E77" s="399">
        <f t="shared" si="74"/>
        <v>0</v>
      </c>
      <c r="F77" s="407"/>
      <c r="G77" s="399">
        <f>G76+G72+G57+G43+G16+G13</f>
        <v>0</v>
      </c>
      <c r="H77" s="399">
        <f t="shared" si="74"/>
        <v>0</v>
      </c>
      <c r="I77" s="399">
        <f t="shared" si="74"/>
        <v>0</v>
      </c>
      <c r="J77" s="399">
        <f t="shared" si="74"/>
        <v>0</v>
      </c>
      <c r="K77" s="399">
        <f t="shared" si="74"/>
        <v>0</v>
      </c>
      <c r="L77" s="399">
        <f t="shared" si="74"/>
        <v>0</v>
      </c>
    </row>
    <row r="78" spans="1:12" ht="24" customHeight="1" x14ac:dyDescent="0.2">
      <c r="A78" s="631" t="s">
        <v>729</v>
      </c>
      <c r="B78" s="631"/>
      <c r="C78" s="399">
        <f>C60+C47+C15+C11+C10+C45+C12</f>
        <v>0</v>
      </c>
      <c r="D78" s="399">
        <f t="shared" ref="D78:L78" si="75">D60+D47+D15+D11+D10+D45+D12</f>
        <v>0</v>
      </c>
      <c r="E78" s="399">
        <f t="shared" si="75"/>
        <v>0</v>
      </c>
      <c r="F78" s="407"/>
      <c r="G78" s="399">
        <f t="shared" si="75"/>
        <v>0</v>
      </c>
      <c r="H78" s="399">
        <f t="shared" si="75"/>
        <v>0</v>
      </c>
      <c r="I78" s="399">
        <f t="shared" si="75"/>
        <v>0</v>
      </c>
      <c r="J78" s="399">
        <f t="shared" si="75"/>
        <v>0</v>
      </c>
      <c r="K78" s="399">
        <f t="shared" si="75"/>
        <v>0</v>
      </c>
      <c r="L78" s="399">
        <f t="shared" si="75"/>
        <v>0</v>
      </c>
    </row>
    <row r="79" spans="1:12" ht="43.15" customHeight="1" x14ac:dyDescent="0.2">
      <c r="A79" s="631" t="s">
        <v>748</v>
      </c>
      <c r="B79" s="631"/>
      <c r="C79" s="631"/>
      <c r="D79" s="631"/>
      <c r="E79" s="631"/>
      <c r="G79" s="398"/>
      <c r="H79" s="398"/>
      <c r="I79" s="398"/>
      <c r="J79" s="398"/>
      <c r="K79" s="398"/>
      <c r="L79" s="398"/>
    </row>
    <row r="80" spans="1:12" ht="48" x14ac:dyDescent="0.2">
      <c r="A80" s="351" t="s">
        <v>431</v>
      </c>
      <c r="B80" s="400" t="s">
        <v>749</v>
      </c>
      <c r="C80" s="395">
        <f>G80+J80</f>
        <v>0</v>
      </c>
      <c r="D80" s="395">
        <f t="shared" ref="D80" si="76">H80+K80</f>
        <v>0</v>
      </c>
      <c r="E80" s="398">
        <f t="shared" ref="E80" si="77">C80+D80</f>
        <v>0</v>
      </c>
      <c r="G80" s="406"/>
      <c r="H80" s="406"/>
      <c r="I80" s="398">
        <f>G80+H80</f>
        <v>0</v>
      </c>
      <c r="J80" s="406">
        <v>0</v>
      </c>
      <c r="K80" s="406">
        <v>0</v>
      </c>
      <c r="L80" s="398">
        <f>J80+K80</f>
        <v>0</v>
      </c>
    </row>
    <row r="81" spans="1:12" ht="36.6" customHeight="1" x14ac:dyDescent="0.2">
      <c r="A81" s="351" t="s">
        <v>685</v>
      </c>
      <c r="B81" s="400" t="s">
        <v>750</v>
      </c>
      <c r="C81" s="395">
        <f t="shared" ref="C81:C85" si="78">G81+J81</f>
        <v>0</v>
      </c>
      <c r="D81" s="395">
        <f t="shared" ref="D81:D85" si="79">H81+K81</f>
        <v>0</v>
      </c>
      <c r="E81" s="398">
        <f t="shared" ref="E81:E85" si="80">C81+D81</f>
        <v>0</v>
      </c>
      <c r="G81" s="406"/>
      <c r="H81" s="406"/>
      <c r="I81" s="398">
        <f t="shared" ref="I81:I85" si="81">G81+H81</f>
        <v>0</v>
      </c>
      <c r="J81" s="406">
        <v>0</v>
      </c>
      <c r="K81" s="406">
        <v>0</v>
      </c>
      <c r="L81" s="398">
        <f t="shared" ref="L81:L85" si="82">J81+K81</f>
        <v>0</v>
      </c>
    </row>
    <row r="82" spans="1:12" ht="36.6" customHeight="1" x14ac:dyDescent="0.2">
      <c r="A82" s="351" t="s">
        <v>686</v>
      </c>
      <c r="B82" s="400" t="s">
        <v>751</v>
      </c>
      <c r="C82" s="395">
        <f t="shared" ref="C82:C84" si="83">G82+J82</f>
        <v>0</v>
      </c>
      <c r="D82" s="395">
        <f t="shared" ref="D82:D84" si="84">H82+K82</f>
        <v>0</v>
      </c>
      <c r="E82" s="398">
        <f t="shared" ref="E82:E84" si="85">C82+D82</f>
        <v>0</v>
      </c>
      <c r="G82" s="406"/>
      <c r="H82" s="406"/>
      <c r="I82" s="398">
        <f t="shared" si="81"/>
        <v>0</v>
      </c>
      <c r="J82" s="406">
        <v>0</v>
      </c>
      <c r="K82" s="406">
        <v>0</v>
      </c>
      <c r="L82" s="398">
        <f t="shared" ref="L82:L84" si="86">J82+K82</f>
        <v>0</v>
      </c>
    </row>
    <row r="83" spans="1:12" ht="60" x14ac:dyDescent="0.2">
      <c r="A83" s="351" t="s">
        <v>752</v>
      </c>
      <c r="B83" s="400" t="s">
        <v>755</v>
      </c>
      <c r="C83" s="395">
        <f t="shared" si="83"/>
        <v>0</v>
      </c>
      <c r="D83" s="395">
        <f t="shared" si="84"/>
        <v>0</v>
      </c>
      <c r="E83" s="398">
        <f t="shared" si="85"/>
        <v>0</v>
      </c>
      <c r="G83" s="406"/>
      <c r="H83" s="406"/>
      <c r="I83" s="398">
        <f t="shared" si="81"/>
        <v>0</v>
      </c>
      <c r="J83" s="406">
        <v>0</v>
      </c>
      <c r="K83" s="406">
        <v>0</v>
      </c>
      <c r="L83" s="398">
        <f t="shared" si="86"/>
        <v>0</v>
      </c>
    </row>
    <row r="84" spans="1:12" ht="36.6" customHeight="1" x14ac:dyDescent="0.2">
      <c r="A84" s="351" t="s">
        <v>753</v>
      </c>
      <c r="B84" s="400" t="s">
        <v>756</v>
      </c>
      <c r="C84" s="395">
        <f t="shared" si="83"/>
        <v>0</v>
      </c>
      <c r="D84" s="395">
        <f t="shared" si="84"/>
        <v>0</v>
      </c>
      <c r="E84" s="398">
        <f t="shared" si="85"/>
        <v>0</v>
      </c>
      <c r="G84" s="406"/>
      <c r="H84" s="406"/>
      <c r="I84" s="398">
        <f t="shared" si="81"/>
        <v>0</v>
      </c>
      <c r="J84" s="406">
        <v>0</v>
      </c>
      <c r="K84" s="406">
        <v>0</v>
      </c>
      <c r="L84" s="398">
        <f t="shared" si="86"/>
        <v>0</v>
      </c>
    </row>
    <row r="85" spans="1:12" ht="36" x14ac:dyDescent="0.2">
      <c r="A85" s="351" t="s">
        <v>754</v>
      </c>
      <c r="B85" s="400" t="s">
        <v>757</v>
      </c>
      <c r="C85" s="395">
        <f t="shared" si="78"/>
        <v>0</v>
      </c>
      <c r="D85" s="395">
        <f t="shared" si="79"/>
        <v>0</v>
      </c>
      <c r="E85" s="398">
        <f t="shared" si="80"/>
        <v>0</v>
      </c>
      <c r="G85" s="406"/>
      <c r="H85" s="406"/>
      <c r="I85" s="398">
        <f t="shared" si="81"/>
        <v>0</v>
      </c>
      <c r="J85" s="406">
        <v>0</v>
      </c>
      <c r="K85" s="406">
        <v>0</v>
      </c>
      <c r="L85" s="398">
        <f t="shared" si="82"/>
        <v>0</v>
      </c>
    </row>
    <row r="86" spans="1:12" x14ac:dyDescent="0.2">
      <c r="A86" s="626" t="s">
        <v>687</v>
      </c>
      <c r="B86" s="626"/>
      <c r="C86" s="399">
        <f>SUM(C80:C85)</f>
        <v>0</v>
      </c>
      <c r="D86" s="399">
        <f t="shared" ref="D86:L86" si="87">SUM(D80:D85)</f>
        <v>0</v>
      </c>
      <c r="E86" s="399">
        <f t="shared" si="87"/>
        <v>0</v>
      </c>
      <c r="F86" s="407"/>
      <c r="G86" s="399">
        <f t="shared" si="87"/>
        <v>0</v>
      </c>
      <c r="H86" s="399">
        <f t="shared" si="87"/>
        <v>0</v>
      </c>
      <c r="I86" s="399">
        <f t="shared" si="87"/>
        <v>0</v>
      </c>
      <c r="J86" s="399">
        <f t="shared" si="87"/>
        <v>0</v>
      </c>
      <c r="K86" s="399">
        <f t="shared" si="87"/>
        <v>0</v>
      </c>
      <c r="L86" s="399">
        <f t="shared" si="87"/>
        <v>0</v>
      </c>
    </row>
    <row r="87" spans="1:12" ht="26.45" customHeight="1" x14ac:dyDescent="0.2">
      <c r="A87" s="626" t="s">
        <v>625</v>
      </c>
      <c r="B87" s="626"/>
      <c r="C87" s="399">
        <f>C77+C86</f>
        <v>0</v>
      </c>
      <c r="D87" s="399">
        <f t="shared" ref="D87:L87" si="88">D77+D86</f>
        <v>0</v>
      </c>
      <c r="E87" s="399">
        <f t="shared" si="88"/>
        <v>0</v>
      </c>
      <c r="F87" s="407"/>
      <c r="G87" s="399">
        <f>G77+G86</f>
        <v>0</v>
      </c>
      <c r="H87" s="399">
        <f t="shared" si="88"/>
        <v>0</v>
      </c>
      <c r="I87" s="399">
        <f t="shared" si="88"/>
        <v>0</v>
      </c>
      <c r="J87" s="399">
        <f t="shared" si="88"/>
        <v>0</v>
      </c>
      <c r="K87" s="399">
        <f t="shared" si="88"/>
        <v>0</v>
      </c>
      <c r="L87" s="399">
        <f t="shared" si="88"/>
        <v>0</v>
      </c>
    </row>
    <row r="88" spans="1:12" x14ac:dyDescent="0.2">
      <c r="G88" s="410"/>
      <c r="H88" s="410"/>
      <c r="I88" s="410"/>
      <c r="J88" s="410"/>
      <c r="K88" s="410"/>
      <c r="L88" s="410"/>
    </row>
    <row r="89" spans="1:12" x14ac:dyDescent="0.2">
      <c r="G89" s="410"/>
      <c r="H89" s="410"/>
      <c r="I89" s="410"/>
      <c r="J89" s="410"/>
      <c r="K89" s="410"/>
      <c r="L89" s="410"/>
    </row>
    <row r="90" spans="1:12" x14ac:dyDescent="0.2">
      <c r="G90" s="410"/>
      <c r="H90" s="410"/>
      <c r="I90" s="410"/>
      <c r="J90" s="410"/>
      <c r="K90" s="410"/>
      <c r="L90" s="410"/>
    </row>
    <row r="91" spans="1:12" x14ac:dyDescent="0.2">
      <c r="G91" s="410"/>
      <c r="H91" s="410"/>
      <c r="I91" s="410"/>
      <c r="J91" s="410"/>
      <c r="K91" s="410"/>
      <c r="L91" s="410"/>
    </row>
    <row r="92" spans="1:12" x14ac:dyDescent="0.2">
      <c r="G92" s="410"/>
      <c r="H92" s="410"/>
      <c r="I92" s="410"/>
      <c r="J92" s="410"/>
      <c r="K92" s="410"/>
      <c r="L92" s="410"/>
    </row>
    <row r="93" spans="1:12" x14ac:dyDescent="0.2">
      <c r="G93" s="410"/>
      <c r="H93" s="410"/>
      <c r="I93" s="410"/>
      <c r="J93" s="410"/>
      <c r="K93" s="410"/>
      <c r="L93" s="410"/>
    </row>
    <row r="94" spans="1:12" x14ac:dyDescent="0.2">
      <c r="G94" s="410"/>
      <c r="H94" s="410"/>
      <c r="I94" s="410"/>
      <c r="J94" s="410"/>
      <c r="K94" s="410"/>
      <c r="L94" s="410"/>
    </row>
    <row r="95" spans="1:12" x14ac:dyDescent="0.2">
      <c r="G95" s="410"/>
      <c r="H95" s="410"/>
      <c r="I95" s="410"/>
      <c r="J95" s="410"/>
      <c r="K95" s="410"/>
      <c r="L95" s="410"/>
    </row>
    <row r="96" spans="1:12" x14ac:dyDescent="0.2">
      <c r="G96" s="410"/>
      <c r="H96" s="410"/>
      <c r="I96" s="410"/>
      <c r="J96" s="410"/>
      <c r="K96" s="410"/>
      <c r="L96" s="410"/>
    </row>
    <row r="97" spans="7:12" x14ac:dyDescent="0.2">
      <c r="G97" s="410"/>
      <c r="H97" s="410"/>
      <c r="I97" s="410"/>
      <c r="J97" s="410"/>
      <c r="K97" s="410"/>
      <c r="L97" s="410"/>
    </row>
    <row r="98" spans="7:12" x14ac:dyDescent="0.2">
      <c r="G98" s="410"/>
      <c r="H98" s="410"/>
      <c r="I98" s="410"/>
      <c r="J98" s="410"/>
      <c r="K98" s="410"/>
      <c r="L98" s="410"/>
    </row>
    <row r="99" spans="7:12" x14ac:dyDescent="0.2">
      <c r="G99" s="410"/>
      <c r="H99" s="410"/>
      <c r="I99" s="410"/>
      <c r="J99" s="410"/>
      <c r="K99" s="410"/>
      <c r="L99" s="410"/>
    </row>
    <row r="100" spans="7:12" x14ac:dyDescent="0.2">
      <c r="G100" s="410"/>
      <c r="H100" s="410"/>
      <c r="I100" s="410"/>
      <c r="J100" s="410"/>
      <c r="K100" s="410"/>
      <c r="L100" s="410"/>
    </row>
  </sheetData>
  <mergeCells count="23">
    <mergeCell ref="A86:B86"/>
    <mergeCell ref="A87:B87"/>
    <mergeCell ref="A72:B72"/>
    <mergeCell ref="A73:E73"/>
    <mergeCell ref="A57:B57"/>
    <mergeCell ref="A77:B77"/>
    <mergeCell ref="A79:E79"/>
    <mergeCell ref="A78:B78"/>
    <mergeCell ref="A76:B76"/>
    <mergeCell ref="A1:E1"/>
    <mergeCell ref="A2:E2"/>
    <mergeCell ref="A3:E3"/>
    <mergeCell ref="A58:E58"/>
    <mergeCell ref="A4:E4"/>
    <mergeCell ref="A5:A6"/>
    <mergeCell ref="B5:B6"/>
    <mergeCell ref="A8:E8"/>
    <mergeCell ref="A13:B13"/>
    <mergeCell ref="A14:E14"/>
    <mergeCell ref="A16:B16"/>
    <mergeCell ref="A17:E17"/>
    <mergeCell ref="A43:B43"/>
    <mergeCell ref="A44:E44"/>
  </mergeCells>
  <phoneticPr fontId="15" type="noConversion"/>
  <pageMargins left="0.2" right="0.2" top="0.5" bottom="0.25" header="0.05" footer="0.05"/>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P84"/>
  <sheetViews>
    <sheetView showGridLines="0" tabSelected="1" topLeftCell="A16" zoomScaleNormal="100" workbookViewId="0">
      <selection activeCell="F4" sqref="F4"/>
    </sheetView>
  </sheetViews>
  <sheetFormatPr defaultColWidth="9.28515625" defaultRowHeight="12" x14ac:dyDescent="0.2"/>
  <cols>
    <col min="1" max="1" width="6.7109375" style="463" customWidth="1"/>
    <col min="2" max="2" width="39.28515625" style="417" customWidth="1"/>
    <col min="3" max="3" width="12.7109375" style="459" customWidth="1"/>
    <col min="4" max="4" width="12.5703125" style="459" customWidth="1"/>
    <col min="5" max="9" width="12.7109375" style="459" customWidth="1"/>
    <col min="10" max="10" width="6.28515625" style="415" customWidth="1"/>
    <col min="11" max="11" width="6.5703125" style="415" customWidth="1"/>
    <col min="12" max="12" width="6.5703125" style="416" customWidth="1"/>
    <col min="13" max="13" width="40.7109375" style="417" customWidth="1"/>
    <col min="14" max="14" width="11.28515625" style="415" hidden="1" customWidth="1"/>
    <col min="15" max="15" width="11.28515625" style="415" customWidth="1"/>
    <col min="16" max="16384" width="9.28515625" style="415"/>
  </cols>
  <sheetData>
    <row r="1" spans="1:13" x14ac:dyDescent="0.2">
      <c r="A1" s="632" t="s">
        <v>689</v>
      </c>
      <c r="B1" s="632"/>
      <c r="C1" s="632"/>
      <c r="D1" s="632"/>
      <c r="E1" s="632"/>
      <c r="F1" s="632"/>
      <c r="G1" s="632"/>
      <c r="H1" s="632"/>
      <c r="I1" s="632"/>
    </row>
    <row r="2" spans="1:13" x14ac:dyDescent="0.2">
      <c r="A2" s="414"/>
      <c r="B2" s="418"/>
      <c r="C2" s="419"/>
      <c r="D2" s="419"/>
      <c r="E2" s="419"/>
      <c r="F2" s="419"/>
      <c r="G2" s="419"/>
      <c r="H2" s="419"/>
      <c r="I2" s="419"/>
    </row>
    <row r="3" spans="1:13" x14ac:dyDescent="0.2">
      <c r="A3" s="642" t="s">
        <v>8</v>
      </c>
      <c r="B3" s="640" t="s">
        <v>9</v>
      </c>
      <c r="C3" s="633" t="s">
        <v>10</v>
      </c>
      <c r="D3" s="633"/>
      <c r="E3" s="638" t="s">
        <v>46</v>
      </c>
      <c r="F3" s="633" t="s">
        <v>11</v>
      </c>
      <c r="G3" s="633"/>
      <c r="H3" s="638" t="s">
        <v>47</v>
      </c>
      <c r="I3" s="638" t="s">
        <v>4</v>
      </c>
      <c r="J3" s="420"/>
      <c r="K3" s="420"/>
      <c r="L3" s="421"/>
      <c r="M3" s="417" t="s">
        <v>347</v>
      </c>
    </row>
    <row r="4" spans="1:13" ht="96" x14ac:dyDescent="0.2">
      <c r="A4" s="643"/>
      <c r="B4" s="641"/>
      <c r="C4" s="4" t="s">
        <v>70</v>
      </c>
      <c r="D4" s="4" t="s">
        <v>690</v>
      </c>
      <c r="E4" s="639"/>
      <c r="F4" s="4" t="s">
        <v>71</v>
      </c>
      <c r="G4" s="4" t="s">
        <v>72</v>
      </c>
      <c r="H4" s="639"/>
      <c r="I4" s="639"/>
      <c r="J4" s="4" t="s">
        <v>186</v>
      </c>
      <c r="K4" s="4" t="s">
        <v>187</v>
      </c>
      <c r="L4" s="297" t="s">
        <v>698</v>
      </c>
    </row>
    <row r="5" spans="1:13" x14ac:dyDescent="0.2">
      <c r="A5" s="422" t="s">
        <v>35</v>
      </c>
      <c r="B5" s="634" t="s">
        <v>691</v>
      </c>
      <c r="C5" s="635"/>
      <c r="D5" s="635"/>
      <c r="E5" s="635"/>
      <c r="F5" s="635"/>
      <c r="G5" s="635"/>
      <c r="H5" s="635"/>
      <c r="I5" s="635"/>
      <c r="J5" s="296"/>
      <c r="K5" s="296"/>
      <c r="L5" s="423"/>
    </row>
    <row r="6" spans="1:13" hidden="1" x14ac:dyDescent="0.2">
      <c r="A6" s="422" t="s">
        <v>156</v>
      </c>
      <c r="B6" s="424" t="str">
        <f>'4- DEVIZ'!B9</f>
        <v>Obţinerea terenului</v>
      </c>
      <c r="C6" s="413">
        <f>'4- DEVIZ'!G9</f>
        <v>0</v>
      </c>
      <c r="D6" s="413">
        <f>'4- DEVIZ'!H9</f>
        <v>0</v>
      </c>
      <c r="E6" s="413">
        <f>'4- DEVIZ'!I9</f>
        <v>0</v>
      </c>
      <c r="F6" s="413">
        <f>'4- DEVIZ'!J9</f>
        <v>0</v>
      </c>
      <c r="G6" s="413">
        <f>'4- DEVIZ'!K9</f>
        <v>0</v>
      </c>
      <c r="H6" s="413">
        <f>'4- DEVIZ'!L9</f>
        <v>0</v>
      </c>
      <c r="I6" s="413">
        <f>E6+H6</f>
        <v>0</v>
      </c>
      <c r="J6" s="296">
        <v>12</v>
      </c>
      <c r="K6" s="296">
        <v>34</v>
      </c>
      <c r="L6" s="423"/>
      <c r="M6" s="425" t="str">
        <f>IF(E6&gt;SUM(C61*10%),"!!! Cheltuiala depaseste 10% din valoarea totala eligibila a proiectului","")</f>
        <v/>
      </c>
    </row>
    <row r="7" spans="1:13" x14ac:dyDescent="0.2">
      <c r="A7" s="422" t="s">
        <v>696</v>
      </c>
      <c r="B7" s="424" t="str">
        <f>'4- DEVIZ'!B10</f>
        <v>Amenajarea terenului</v>
      </c>
      <c r="C7" s="413">
        <f>'4- DEVIZ'!G10+'4- DEVIZ'!G12</f>
        <v>0</v>
      </c>
      <c r="D7" s="413">
        <f>'4- DEVIZ'!H10+'4- DEVIZ'!H12</f>
        <v>0</v>
      </c>
      <c r="E7" s="413">
        <f>'4- DEVIZ'!I10+'4- DEVIZ'!I12</f>
        <v>0</v>
      </c>
      <c r="F7" s="413">
        <f>'4- DEVIZ'!J10+'4- DEVIZ'!J12</f>
        <v>0</v>
      </c>
      <c r="G7" s="413">
        <f>'4- DEVIZ'!K10+'4- DEVIZ'!K12</f>
        <v>0</v>
      </c>
      <c r="H7" s="413">
        <f>'4- DEVIZ'!L10+'4- DEVIZ'!L12</f>
        <v>0</v>
      </c>
      <c r="I7" s="413">
        <f>E7+H7</f>
        <v>0</v>
      </c>
      <c r="J7" s="296">
        <v>12</v>
      </c>
      <c r="K7" s="296">
        <v>38</v>
      </c>
      <c r="L7" s="423" t="s">
        <v>699</v>
      </c>
    </row>
    <row r="8" spans="1:13" ht="22.15" customHeight="1" x14ac:dyDescent="0.2">
      <c r="A8" s="422" t="s">
        <v>697</v>
      </c>
      <c r="B8" s="424" t="str">
        <f>'4- DEVIZ'!B11</f>
        <v>Amenajări pentru protecţia mediului şi aducerea terenului la starea iniţială</v>
      </c>
      <c r="C8" s="413">
        <f>'4- DEVIZ'!G11</f>
        <v>0</v>
      </c>
      <c r="D8" s="413">
        <f>'4- DEVIZ'!H11</f>
        <v>0</v>
      </c>
      <c r="E8" s="413">
        <f>'4- DEVIZ'!I11</f>
        <v>0</v>
      </c>
      <c r="F8" s="413">
        <f>'4- DEVIZ'!J11</f>
        <v>0</v>
      </c>
      <c r="G8" s="413">
        <f>'4- DEVIZ'!K11</f>
        <v>0</v>
      </c>
      <c r="H8" s="413">
        <f>'4- DEVIZ'!L11</f>
        <v>0</v>
      </c>
      <c r="I8" s="413">
        <f>E8+H8</f>
        <v>0</v>
      </c>
      <c r="J8" s="296">
        <v>12</v>
      </c>
      <c r="K8" s="296">
        <v>39</v>
      </c>
      <c r="L8" s="423">
        <v>1.3</v>
      </c>
    </row>
    <row r="9" spans="1:13" ht="14.25" hidden="1" customHeight="1" x14ac:dyDescent="0.2">
      <c r="A9" s="422" t="s">
        <v>158</v>
      </c>
      <c r="B9" s="424" t="str">
        <f>'4- DEVIZ'!B12</f>
        <v>Cheltuieli pentru relocarea/protecţia utilităţilor</v>
      </c>
      <c r="C9" s="413"/>
      <c r="D9" s="413"/>
      <c r="E9" s="413"/>
      <c r="F9" s="413"/>
      <c r="G9" s="413"/>
      <c r="H9" s="413"/>
      <c r="I9" s="413"/>
      <c r="J9" s="296">
        <v>12</v>
      </c>
      <c r="K9" s="296">
        <v>39</v>
      </c>
      <c r="L9" s="423"/>
    </row>
    <row r="10" spans="1:13" s="432" customFormat="1" x14ac:dyDescent="0.2">
      <c r="A10" s="426"/>
      <c r="B10" s="427" t="s">
        <v>15</v>
      </c>
      <c r="C10" s="428">
        <f>SUM(C6:C9)</f>
        <v>0</v>
      </c>
      <c r="D10" s="428">
        <f t="shared" ref="D10:H10" si="0">SUM(D6:D9)</f>
        <v>0</v>
      </c>
      <c r="E10" s="428">
        <f t="shared" si="0"/>
        <v>0</v>
      </c>
      <c r="F10" s="428">
        <f t="shared" si="0"/>
        <v>0</v>
      </c>
      <c r="G10" s="428">
        <f t="shared" si="0"/>
        <v>0</v>
      </c>
      <c r="H10" s="428">
        <f t="shared" si="0"/>
        <v>0</v>
      </c>
      <c r="I10" s="428">
        <f>SUM(I6:I9)</f>
        <v>0</v>
      </c>
      <c r="J10" s="429"/>
      <c r="K10" s="429"/>
      <c r="L10" s="430"/>
      <c r="M10" s="431"/>
    </row>
    <row r="11" spans="1:13" x14ac:dyDescent="0.2">
      <c r="A11" s="422" t="s">
        <v>36</v>
      </c>
      <c r="B11" s="636" t="s">
        <v>189</v>
      </c>
      <c r="C11" s="637"/>
      <c r="D11" s="637"/>
      <c r="E11" s="637"/>
      <c r="F11" s="637"/>
      <c r="G11" s="637"/>
      <c r="H11" s="637"/>
      <c r="I11" s="637"/>
      <c r="J11" s="296"/>
      <c r="K11" s="296"/>
      <c r="L11" s="423"/>
    </row>
    <row r="12" spans="1:13" ht="24" x14ac:dyDescent="0.2">
      <c r="A12" s="433" t="s">
        <v>16</v>
      </c>
      <c r="B12" s="394" t="str">
        <f>'4- DEVIZ'!B15</f>
        <v>Cheltuieli pentru asigurarea utilităţilor necesare obiectivului de investiţii</v>
      </c>
      <c r="C12" s="413">
        <f>'4- DEVIZ'!G15</f>
        <v>0</v>
      </c>
      <c r="D12" s="413">
        <f>'4- DEVIZ'!H15</f>
        <v>0</v>
      </c>
      <c r="E12" s="413">
        <f>'4- DEVIZ'!I15</f>
        <v>0</v>
      </c>
      <c r="F12" s="413">
        <f>'4- DEVIZ'!J15</f>
        <v>0</v>
      </c>
      <c r="G12" s="413">
        <f>'4- DEVIZ'!K15</f>
        <v>0</v>
      </c>
      <c r="H12" s="413">
        <f>'4- DEVIZ'!L15</f>
        <v>0</v>
      </c>
      <c r="I12" s="413">
        <f>E12+H12</f>
        <v>0</v>
      </c>
      <c r="J12" s="296">
        <v>13</v>
      </c>
      <c r="K12" s="296">
        <v>40</v>
      </c>
      <c r="L12" s="423">
        <v>2.1</v>
      </c>
    </row>
    <row r="13" spans="1:13" s="432" customFormat="1" x14ac:dyDescent="0.2">
      <c r="A13" s="426"/>
      <c r="B13" s="427" t="s">
        <v>17</v>
      </c>
      <c r="C13" s="428">
        <f>SUM(C12:C12)</f>
        <v>0</v>
      </c>
      <c r="D13" s="428">
        <f>SUM(D12:D12)</f>
        <v>0</v>
      </c>
      <c r="E13" s="428">
        <f>C13+D13</f>
        <v>0</v>
      </c>
      <c r="F13" s="428">
        <f>SUM(F12:F12)</f>
        <v>0</v>
      </c>
      <c r="G13" s="428">
        <f>SUM(G12:G12)</f>
        <v>0</v>
      </c>
      <c r="H13" s="428">
        <f>F13+G13</f>
        <v>0</v>
      </c>
      <c r="I13" s="428">
        <f>E13+H13</f>
        <v>0</v>
      </c>
      <c r="J13" s="429"/>
      <c r="K13" s="429"/>
      <c r="L13" s="430"/>
      <c r="M13" s="431"/>
    </row>
    <row r="14" spans="1:13" x14ac:dyDescent="0.2">
      <c r="A14" s="422" t="s">
        <v>37</v>
      </c>
      <c r="B14" s="636" t="s">
        <v>38</v>
      </c>
      <c r="C14" s="637"/>
      <c r="D14" s="637"/>
      <c r="E14" s="637"/>
      <c r="F14" s="637"/>
      <c r="G14" s="637"/>
      <c r="H14" s="637"/>
      <c r="I14" s="637"/>
      <c r="J14" s="296"/>
      <c r="K14" s="296"/>
      <c r="L14" s="423"/>
    </row>
    <row r="15" spans="1:13" x14ac:dyDescent="0.2">
      <c r="A15" s="434" t="str">
        <f>'4- DEVIZ'!A18</f>
        <v>3.1.</v>
      </c>
      <c r="B15" s="394" t="str">
        <f>'4- DEVIZ'!B18</f>
        <v>Studii</v>
      </c>
      <c r="C15" s="413">
        <f>'4- DEVIZ'!G18</f>
        <v>0</v>
      </c>
      <c r="D15" s="413">
        <f>'4- DEVIZ'!H18</f>
        <v>0</v>
      </c>
      <c r="E15" s="413">
        <f>'4- DEVIZ'!I18</f>
        <v>0</v>
      </c>
      <c r="F15" s="413">
        <f>'4- DEVIZ'!J18</f>
        <v>0</v>
      </c>
      <c r="G15" s="413">
        <f>'4- DEVIZ'!K18</f>
        <v>0</v>
      </c>
      <c r="H15" s="413">
        <f>'4- DEVIZ'!L18</f>
        <v>0</v>
      </c>
      <c r="I15" s="413">
        <f>E15+H15</f>
        <v>0</v>
      </c>
      <c r="J15" s="296">
        <v>14</v>
      </c>
      <c r="K15" s="296">
        <v>42</v>
      </c>
      <c r="L15" s="423">
        <v>3.1</v>
      </c>
    </row>
    <row r="16" spans="1:13" ht="21" customHeight="1" x14ac:dyDescent="0.2">
      <c r="A16" s="434" t="str">
        <f>'4- DEVIZ'!A22</f>
        <v xml:space="preserve">3.2. </v>
      </c>
      <c r="B16" s="394" t="str">
        <f>'4- DEVIZ'!B22</f>
        <v>Documentaţii-suport şi cheltuieli pentru obţinerea de avize, acorduri şi autorizaţii</v>
      </c>
      <c r="C16" s="413">
        <f>'4- DEVIZ'!G22</f>
        <v>0</v>
      </c>
      <c r="D16" s="413">
        <f>'4- DEVIZ'!H22</f>
        <v>0</v>
      </c>
      <c r="E16" s="413">
        <f>'4- DEVIZ'!I22</f>
        <v>0</v>
      </c>
      <c r="F16" s="413">
        <f>'4- DEVIZ'!J22</f>
        <v>0</v>
      </c>
      <c r="G16" s="413">
        <f>'4- DEVIZ'!K22</f>
        <v>0</v>
      </c>
      <c r="H16" s="413">
        <f>'4- DEVIZ'!L22</f>
        <v>0</v>
      </c>
      <c r="I16" s="413">
        <f t="shared" ref="I16:I19" si="1">E16+H16</f>
        <v>0</v>
      </c>
      <c r="J16" s="296">
        <v>14</v>
      </c>
      <c r="K16" s="296">
        <v>43</v>
      </c>
      <c r="L16" s="423" t="s">
        <v>700</v>
      </c>
    </row>
    <row r="17" spans="1:14" ht="13.9" hidden="1" customHeight="1" x14ac:dyDescent="0.2">
      <c r="A17" s="434" t="str">
        <f>'4- DEVIZ'!A23</f>
        <v>3.3.</v>
      </c>
      <c r="B17" s="394" t="str">
        <f>'4- DEVIZ'!B23</f>
        <v xml:space="preserve">Expertizare tehnică                       </v>
      </c>
      <c r="C17" s="413"/>
      <c r="D17" s="413"/>
      <c r="E17" s="413"/>
      <c r="F17" s="413"/>
      <c r="G17" s="413"/>
      <c r="H17" s="413"/>
      <c r="I17" s="413"/>
      <c r="J17" s="296"/>
      <c r="K17" s="296"/>
      <c r="L17" s="423"/>
    </row>
    <row r="18" spans="1:14" ht="28.15" hidden="1" customHeight="1" x14ac:dyDescent="0.2">
      <c r="A18" s="434" t="str">
        <f>'4- DEVIZ'!A24</f>
        <v>3.4.</v>
      </c>
      <c r="B18" s="394" t="str">
        <f>'4- DEVIZ'!B24</f>
        <v>Certificarea performanţei energetice şi  auditul energetic al clădirilor</v>
      </c>
      <c r="C18" s="413"/>
      <c r="D18" s="413"/>
      <c r="E18" s="413"/>
      <c r="F18" s="413"/>
      <c r="G18" s="413"/>
      <c r="H18" s="413"/>
      <c r="I18" s="413"/>
      <c r="J18" s="296"/>
      <c r="K18" s="296"/>
      <c r="L18" s="423"/>
    </row>
    <row r="19" spans="1:14" x14ac:dyDescent="0.2">
      <c r="A19" s="434" t="s">
        <v>418</v>
      </c>
      <c r="B19" s="394" t="str">
        <f>'4- DEVIZ'!B25</f>
        <v>Proiectare</v>
      </c>
      <c r="C19" s="413">
        <f>'4- DEVIZ'!G23+'4- DEVIZ'!G24+'4- DEVIZ'!G25</f>
        <v>0</v>
      </c>
      <c r="D19" s="413">
        <f>'4- DEVIZ'!H23+'4- DEVIZ'!H24+'4- DEVIZ'!H25</f>
        <v>0</v>
      </c>
      <c r="E19" s="413">
        <f>'4- DEVIZ'!I23+'4- DEVIZ'!I24+'4- DEVIZ'!I25</f>
        <v>0</v>
      </c>
      <c r="F19" s="413">
        <f>'4- DEVIZ'!J23+'4- DEVIZ'!J24+'4- DEVIZ'!J25</f>
        <v>0</v>
      </c>
      <c r="G19" s="413">
        <f>'4- DEVIZ'!K23+'4- DEVIZ'!K24+'4- DEVIZ'!K25</f>
        <v>0</v>
      </c>
      <c r="H19" s="413">
        <f>'4- DEVIZ'!L23+'4- DEVIZ'!L24+'4- DEVIZ'!L25</f>
        <v>0</v>
      </c>
      <c r="I19" s="413">
        <f t="shared" si="1"/>
        <v>0</v>
      </c>
      <c r="J19" s="296">
        <v>14</v>
      </c>
      <c r="K19" s="296">
        <v>44</v>
      </c>
      <c r="L19" s="423" t="s">
        <v>701</v>
      </c>
    </row>
    <row r="20" spans="1:14" x14ac:dyDescent="0.2">
      <c r="A20" s="434" t="s">
        <v>419</v>
      </c>
      <c r="B20" s="394" t="str">
        <f>'4- DEVIZ'!B33</f>
        <v>Consultanţă</v>
      </c>
      <c r="C20" s="413">
        <f>'4- DEVIZ'!G32+'4- DEVIZ'!G33-'4- DEVIZ'!G37</f>
        <v>0</v>
      </c>
      <c r="D20" s="413">
        <f>'4- DEVIZ'!H32+'4- DEVIZ'!H33-'4- DEVIZ'!H37</f>
        <v>0</v>
      </c>
      <c r="E20" s="413">
        <f>'4- DEVIZ'!I32+'4- DEVIZ'!I33-'4- DEVIZ'!I37</f>
        <v>0</v>
      </c>
      <c r="F20" s="413">
        <f>'4- DEVIZ'!J32+'4- DEVIZ'!J33-'4- DEVIZ'!J37</f>
        <v>0</v>
      </c>
      <c r="G20" s="413">
        <f>'4- DEVIZ'!K32+'4- DEVIZ'!K33-'4- DEVIZ'!K37</f>
        <v>0</v>
      </c>
      <c r="H20" s="413">
        <f>'4- DEVIZ'!L32+'4- DEVIZ'!L33-'4- DEVIZ'!L37</f>
        <v>0</v>
      </c>
      <c r="I20" s="413">
        <f>E20+H20</f>
        <v>0</v>
      </c>
      <c r="J20" s="296">
        <v>14</v>
      </c>
      <c r="K20" s="296">
        <v>45</v>
      </c>
      <c r="L20" s="423" t="s">
        <v>702</v>
      </c>
    </row>
    <row r="21" spans="1:14" x14ac:dyDescent="0.2">
      <c r="A21" s="434" t="s">
        <v>426</v>
      </c>
      <c r="B21" s="394" t="str">
        <f>'4- DEVIZ'!B38</f>
        <v>Asistenţă tehnică</v>
      </c>
      <c r="C21" s="413">
        <f>'4- DEVIZ'!G38</f>
        <v>0</v>
      </c>
      <c r="D21" s="413">
        <f>'4- DEVIZ'!H38</f>
        <v>0</v>
      </c>
      <c r="E21" s="413">
        <f>'4- DEVIZ'!I38</f>
        <v>0</v>
      </c>
      <c r="F21" s="413">
        <f>'4- DEVIZ'!J38</f>
        <v>0</v>
      </c>
      <c r="G21" s="413">
        <f>'4- DEVIZ'!K38</f>
        <v>0</v>
      </c>
      <c r="H21" s="413">
        <f>'4- DEVIZ'!L38</f>
        <v>0</v>
      </c>
      <c r="I21" s="413">
        <f>E21+H21</f>
        <v>0</v>
      </c>
      <c r="J21" s="296">
        <v>14</v>
      </c>
      <c r="K21" s="296">
        <v>46</v>
      </c>
      <c r="L21" s="423" t="s">
        <v>635</v>
      </c>
    </row>
    <row r="22" spans="1:14" s="432" customFormat="1" x14ac:dyDescent="0.2">
      <c r="A22" s="426"/>
      <c r="B22" s="427" t="s">
        <v>428</v>
      </c>
      <c r="C22" s="428">
        <f>SUM(C15:C21)</f>
        <v>0</v>
      </c>
      <c r="D22" s="428">
        <f t="shared" ref="D22:I22" si="2">SUM(D15:D21)</f>
        <v>0</v>
      </c>
      <c r="E22" s="428">
        <f t="shared" si="2"/>
        <v>0</v>
      </c>
      <c r="F22" s="428">
        <f t="shared" si="2"/>
        <v>0</v>
      </c>
      <c r="G22" s="428">
        <f t="shared" si="2"/>
        <v>0</v>
      </c>
      <c r="H22" s="428">
        <f t="shared" si="2"/>
        <v>0</v>
      </c>
      <c r="I22" s="428">
        <f t="shared" si="2"/>
        <v>0</v>
      </c>
      <c r="J22" s="429"/>
      <c r="K22" s="429"/>
      <c r="L22" s="430"/>
      <c r="M22" s="425" t="str">
        <f>IF(E22&gt;SUM(E31*10%),"!!! Cheltuiala depaseste 10% din valoarea cheltuielilor eligibile cap. 4","")</f>
        <v/>
      </c>
    </row>
    <row r="23" spans="1:14" x14ac:dyDescent="0.2">
      <c r="A23" s="422" t="s">
        <v>778</v>
      </c>
      <c r="B23" s="636" t="s">
        <v>39</v>
      </c>
      <c r="C23" s="637"/>
      <c r="D23" s="637"/>
      <c r="E23" s="637"/>
      <c r="F23" s="637"/>
      <c r="G23" s="637"/>
      <c r="H23" s="637"/>
      <c r="I23" s="637"/>
      <c r="J23" s="296"/>
      <c r="K23" s="296"/>
      <c r="L23" s="423"/>
    </row>
    <row r="24" spans="1:14" x14ac:dyDescent="0.2">
      <c r="A24" s="434" t="str">
        <f>'4- DEVIZ'!A45</f>
        <v>4.1.</v>
      </c>
      <c r="B24" s="394" t="s">
        <v>5</v>
      </c>
      <c r="C24" s="413">
        <f>'4- DEVIZ'!G45-'4- DEVIZ'!G46+'4- DEVIZ'!G47-'4- DEVIZ'!G48</f>
        <v>0</v>
      </c>
      <c r="D24" s="413">
        <f>'4- DEVIZ'!H45-'4- DEVIZ'!H46+'4- DEVIZ'!H47-'4- DEVIZ'!H48</f>
        <v>0</v>
      </c>
      <c r="E24" s="413">
        <f>'4- DEVIZ'!I45-'4- DEVIZ'!I46+'4- DEVIZ'!I47-'4- DEVIZ'!I48</f>
        <v>0</v>
      </c>
      <c r="F24" s="413">
        <f>'4- DEVIZ'!J45-'4- DEVIZ'!J46+'4- DEVIZ'!J47-'4- DEVIZ'!J48</f>
        <v>0</v>
      </c>
      <c r="G24" s="413">
        <f>'4- DEVIZ'!K45-'4- DEVIZ'!K46+'4- DEVIZ'!K47-'4- DEVIZ'!K48</f>
        <v>0</v>
      </c>
      <c r="H24" s="413">
        <f>'4- DEVIZ'!L45-'4- DEVIZ'!L46+'4- DEVIZ'!L47-'4- DEVIZ'!L48</f>
        <v>0</v>
      </c>
      <c r="I24" s="413">
        <f>E24+H24</f>
        <v>0</v>
      </c>
      <c r="J24" s="296">
        <v>15</v>
      </c>
      <c r="K24" s="296">
        <v>53</v>
      </c>
      <c r="L24" s="423" t="s">
        <v>703</v>
      </c>
    </row>
    <row r="25" spans="1:14" ht="24" hidden="1" x14ac:dyDescent="0.2">
      <c r="A25" s="434" t="str">
        <f>'4- DEVIZ'!A47</f>
        <v>4.2.</v>
      </c>
      <c r="B25" s="394" t="s">
        <v>652</v>
      </c>
      <c r="C25" s="413"/>
      <c r="D25" s="413"/>
      <c r="E25" s="413"/>
      <c r="F25" s="413"/>
      <c r="G25" s="413"/>
      <c r="H25" s="413"/>
      <c r="I25" s="413"/>
      <c r="J25" s="296">
        <v>15</v>
      </c>
      <c r="K25" s="296">
        <v>53</v>
      </c>
      <c r="L25" s="423"/>
    </row>
    <row r="26" spans="1:14" ht="24" hidden="1" x14ac:dyDescent="0.2">
      <c r="A26" s="434" t="str">
        <f>'4- DEVIZ'!A49</f>
        <v>4.3.</v>
      </c>
      <c r="B26" s="394" t="s">
        <v>643</v>
      </c>
      <c r="C26" s="413"/>
      <c r="D26" s="413"/>
      <c r="E26" s="413"/>
      <c r="F26" s="413"/>
      <c r="G26" s="413"/>
      <c r="H26" s="413"/>
      <c r="I26" s="413"/>
      <c r="J26" s="296">
        <v>15</v>
      </c>
      <c r="K26" s="296">
        <v>54</v>
      </c>
      <c r="L26" s="423"/>
    </row>
    <row r="27" spans="1:14" ht="36" hidden="1" x14ac:dyDescent="0.2">
      <c r="A27" s="434" t="str">
        <f>'4- DEVIZ'!A51</f>
        <v>4.4.</v>
      </c>
      <c r="B27" s="394" t="s">
        <v>653</v>
      </c>
      <c r="C27" s="413"/>
      <c r="D27" s="413"/>
      <c r="E27" s="413"/>
      <c r="F27" s="413"/>
      <c r="G27" s="413"/>
      <c r="H27" s="413"/>
      <c r="I27" s="413"/>
      <c r="J27" s="296">
        <v>15</v>
      </c>
      <c r="K27" s="296">
        <v>54</v>
      </c>
      <c r="L27" s="423"/>
    </row>
    <row r="28" spans="1:14" x14ac:dyDescent="0.2">
      <c r="A28" s="434" t="s">
        <v>157</v>
      </c>
      <c r="B28" s="394" t="s">
        <v>6</v>
      </c>
      <c r="C28" s="413">
        <f>'4- DEVIZ'!G49-'4- DEVIZ'!G50+'4- DEVIZ'!G51-'4- DEVIZ'!G52+'4- DEVIZ'!G53-'4- DEVIZ'!G54</f>
        <v>0</v>
      </c>
      <c r="D28" s="413">
        <f>'4- DEVIZ'!H49-'4- DEVIZ'!H50+'4- DEVIZ'!H51-'4- DEVIZ'!H52+'4- DEVIZ'!H53-'4- DEVIZ'!H54</f>
        <v>0</v>
      </c>
      <c r="E28" s="413">
        <f>'4- DEVIZ'!I49-'4- DEVIZ'!I50+'4- DEVIZ'!I51-'4- DEVIZ'!I52+'4- DEVIZ'!I53-'4- DEVIZ'!I54</f>
        <v>0</v>
      </c>
      <c r="F28" s="413">
        <f>'4- DEVIZ'!J49-'4- DEVIZ'!J50+'4- DEVIZ'!J51-'4- DEVIZ'!J52+'4- DEVIZ'!J53-'4- DEVIZ'!J54</f>
        <v>0</v>
      </c>
      <c r="G28" s="413">
        <f>'4- DEVIZ'!K49-'4- DEVIZ'!K50+'4- DEVIZ'!K51-'4- DEVIZ'!K52+'4- DEVIZ'!K53-'4- DEVIZ'!K54</f>
        <v>0</v>
      </c>
      <c r="H28" s="413">
        <f>'4- DEVIZ'!L49-'4- DEVIZ'!L50+'4- DEVIZ'!L51-'4- DEVIZ'!L52+'4- DEVIZ'!L53-'4- DEVIZ'!L54</f>
        <v>0</v>
      </c>
      <c r="I28" s="413">
        <f>E28+H28</f>
        <v>0</v>
      </c>
      <c r="J28" s="296">
        <v>15</v>
      </c>
      <c r="K28" s="296">
        <v>54</v>
      </c>
      <c r="L28" s="423" t="s">
        <v>704</v>
      </c>
    </row>
    <row r="29" spans="1:14" x14ac:dyDescent="0.2">
      <c r="A29" s="434" t="s">
        <v>640</v>
      </c>
      <c r="B29" s="394" t="s">
        <v>371</v>
      </c>
      <c r="C29" s="413">
        <f>'4- DEVIZ'!G55-'4- DEVIZ'!G56</f>
        <v>0</v>
      </c>
      <c r="D29" s="413">
        <f>'4- DEVIZ'!H55-'4- DEVIZ'!H56</f>
        <v>0</v>
      </c>
      <c r="E29" s="413">
        <f>'4- DEVIZ'!I55-'4- DEVIZ'!I56</f>
        <v>0</v>
      </c>
      <c r="F29" s="413">
        <f>'4- DEVIZ'!J55-'4- DEVIZ'!J56</f>
        <v>0</v>
      </c>
      <c r="G29" s="413">
        <f>'4- DEVIZ'!K55-'4- DEVIZ'!K56</f>
        <v>0</v>
      </c>
      <c r="H29" s="413">
        <f>'4- DEVIZ'!L55-'4- DEVIZ'!L56</f>
        <v>0</v>
      </c>
      <c r="I29" s="413">
        <f>E29+H29</f>
        <v>0</v>
      </c>
      <c r="J29" s="296">
        <v>15</v>
      </c>
      <c r="K29" s="296">
        <v>55</v>
      </c>
      <c r="L29" s="423">
        <v>4.5999999999999996</v>
      </c>
    </row>
    <row r="30" spans="1:14" ht="27.6" customHeight="1" x14ac:dyDescent="0.2">
      <c r="A30" s="434" t="s">
        <v>427</v>
      </c>
      <c r="B30" s="394" t="s">
        <v>762</v>
      </c>
      <c r="C30" s="413">
        <f>'4- DEVIZ'!G46+'4- DEVIZ'!G48+'4- DEVIZ'!G50+'4- DEVIZ'!G52+'4- DEVIZ'!G54+'4- DEVIZ'!G56</f>
        <v>0</v>
      </c>
      <c r="D30" s="413">
        <f>'4- DEVIZ'!H46+'4- DEVIZ'!H48+'4- DEVIZ'!H50+'4- DEVIZ'!H52+'4- DEVIZ'!H54+'4- DEVIZ'!H56</f>
        <v>0</v>
      </c>
      <c r="E30" s="413">
        <f>'4- DEVIZ'!I46+'4- DEVIZ'!I48+'4- DEVIZ'!I50+'4- DEVIZ'!I52+'4- DEVIZ'!I54+'4- DEVIZ'!I56</f>
        <v>0</v>
      </c>
      <c r="F30" s="413">
        <f>'4- DEVIZ'!J46+'4- DEVIZ'!J48+'4- DEVIZ'!J50+'4- DEVIZ'!J52+'4- DEVIZ'!J54+'4- DEVIZ'!J56</f>
        <v>0</v>
      </c>
      <c r="G30" s="413">
        <f>'4- DEVIZ'!K46+'4- DEVIZ'!K48+'4- DEVIZ'!K50+'4- DEVIZ'!K52+'4- DEVIZ'!K54+'4- DEVIZ'!K56</f>
        <v>0</v>
      </c>
      <c r="H30" s="413">
        <f>'4- DEVIZ'!L46+'4- DEVIZ'!L48+'4- DEVIZ'!L50+'4- DEVIZ'!L52+'4- DEVIZ'!L54+'4- DEVIZ'!L56</f>
        <v>0</v>
      </c>
      <c r="I30" s="413">
        <f>E30+H30</f>
        <v>0</v>
      </c>
      <c r="J30" s="296">
        <v>15</v>
      </c>
      <c r="K30" s="296">
        <v>56</v>
      </c>
      <c r="L30" s="423" t="s">
        <v>705</v>
      </c>
      <c r="M30" s="425" t="str">
        <f>IF(E30&gt;SUM(N30*15%),"!!! Cheltuiala depaseste 15% din valoarea cheltuielilor aferente Cap. 1, Cap. 2, Cap. 4 (punctul 4.1, punctul 4.2) și cap. 5 (punctul 5.1.1)","")</f>
        <v/>
      </c>
      <c r="N30" s="435">
        <f>E10+E13+E24+E28+E29+'4- DEVIZ'!I60</f>
        <v>0</v>
      </c>
    </row>
    <row r="31" spans="1:14" s="432" customFormat="1" x14ac:dyDescent="0.2">
      <c r="A31" s="426"/>
      <c r="B31" s="427" t="s">
        <v>18</v>
      </c>
      <c r="C31" s="428">
        <f>C30+C29+C28+C24</f>
        <v>0</v>
      </c>
      <c r="D31" s="428">
        <f t="shared" ref="D31:I31" si="3">D30+D29+D28+D24</f>
        <v>0</v>
      </c>
      <c r="E31" s="428">
        <f>E30+E29+E28+E24</f>
        <v>0</v>
      </c>
      <c r="F31" s="428">
        <f t="shared" si="3"/>
        <v>0</v>
      </c>
      <c r="G31" s="428">
        <f t="shared" si="3"/>
        <v>0</v>
      </c>
      <c r="H31" s="428">
        <f t="shared" si="3"/>
        <v>0</v>
      </c>
      <c r="I31" s="428">
        <f t="shared" si="3"/>
        <v>0</v>
      </c>
      <c r="J31" s="429"/>
      <c r="K31" s="429"/>
      <c r="L31" s="430"/>
      <c r="M31" s="431"/>
    </row>
    <row r="32" spans="1:14" x14ac:dyDescent="0.2">
      <c r="A32" s="422" t="s">
        <v>40</v>
      </c>
      <c r="B32" s="636" t="s">
        <v>41</v>
      </c>
      <c r="C32" s="637"/>
      <c r="D32" s="637"/>
      <c r="E32" s="637"/>
      <c r="F32" s="637"/>
      <c r="G32" s="637"/>
      <c r="H32" s="637"/>
      <c r="I32" s="637"/>
      <c r="J32" s="296"/>
      <c r="K32" s="296"/>
      <c r="L32" s="423"/>
    </row>
    <row r="33" spans="1:15" x14ac:dyDescent="0.2">
      <c r="A33" s="434" t="str">
        <f>'4- DEVIZ'!A59</f>
        <v>5.1.</v>
      </c>
      <c r="B33" s="424" t="str">
        <f>'4- DEVIZ'!B59</f>
        <v>Organizare de şantier</v>
      </c>
      <c r="C33" s="413">
        <f>'4- DEVIZ'!G59</f>
        <v>0</v>
      </c>
      <c r="D33" s="413">
        <f>'4- DEVIZ'!H59</f>
        <v>0</v>
      </c>
      <c r="E33" s="413">
        <f>'4- DEVIZ'!I59</f>
        <v>0</v>
      </c>
      <c r="F33" s="413">
        <f>'4- DEVIZ'!J59</f>
        <v>0</v>
      </c>
      <c r="G33" s="413">
        <f>'4- DEVIZ'!K59</f>
        <v>0</v>
      </c>
      <c r="H33" s="413">
        <f>'4- DEVIZ'!L59</f>
        <v>0</v>
      </c>
      <c r="I33" s="413">
        <f t="shared" ref="I33:I35" si="4">E33+H33</f>
        <v>0</v>
      </c>
      <c r="J33" s="436">
        <v>16</v>
      </c>
      <c r="K33" s="436" t="s">
        <v>188</v>
      </c>
      <c r="L33" s="437">
        <v>5.0999999999999996</v>
      </c>
    </row>
    <row r="34" spans="1:15" x14ac:dyDescent="0.2">
      <c r="A34" s="434" t="str">
        <f>'4- DEVIZ'!A62</f>
        <v>5.2.</v>
      </c>
      <c r="B34" s="424" t="str">
        <f>'4- DEVIZ'!B62</f>
        <v>Comisioane, cote, taxe, costul creditului</v>
      </c>
      <c r="C34" s="413">
        <f>'4- DEVIZ'!G62</f>
        <v>0</v>
      </c>
      <c r="D34" s="413">
        <f>'4- DEVIZ'!H62</f>
        <v>0</v>
      </c>
      <c r="E34" s="413">
        <f>'4- DEVIZ'!I62</f>
        <v>0</v>
      </c>
      <c r="F34" s="413">
        <f>'4- DEVIZ'!J62</f>
        <v>0</v>
      </c>
      <c r="G34" s="413">
        <f>'4- DEVIZ'!K62</f>
        <v>0</v>
      </c>
      <c r="H34" s="413">
        <f>'4- DEVIZ'!L62</f>
        <v>0</v>
      </c>
      <c r="I34" s="413">
        <f t="shared" si="4"/>
        <v>0</v>
      </c>
      <c r="J34" s="436">
        <v>17</v>
      </c>
      <c r="K34" s="436">
        <v>59</v>
      </c>
      <c r="L34" s="437" t="s">
        <v>424</v>
      </c>
    </row>
    <row r="35" spans="1:15" x14ac:dyDescent="0.2">
      <c r="A35" s="434" t="str">
        <f>'4- DEVIZ'!A68</f>
        <v>5.3.</v>
      </c>
      <c r="B35" s="424" t="str">
        <f>'4- DEVIZ'!B68</f>
        <v>Cheltuieli diverse şi neprevăzute</v>
      </c>
      <c r="C35" s="413">
        <f>'4- DEVIZ'!G68</f>
        <v>0</v>
      </c>
      <c r="D35" s="413">
        <f>'4- DEVIZ'!H68</f>
        <v>0</v>
      </c>
      <c r="E35" s="413">
        <f>'4- DEVIZ'!I68</f>
        <v>0</v>
      </c>
      <c r="F35" s="413">
        <f>'4- DEVIZ'!J68</f>
        <v>0</v>
      </c>
      <c r="G35" s="413">
        <f>'4- DEVIZ'!K68</f>
        <v>0</v>
      </c>
      <c r="H35" s="413">
        <f>'4- DEVIZ'!L68</f>
        <v>0</v>
      </c>
      <c r="I35" s="413">
        <f t="shared" si="4"/>
        <v>0</v>
      </c>
      <c r="J35" s="436">
        <v>18</v>
      </c>
      <c r="K35" s="436">
        <v>60</v>
      </c>
      <c r="L35" s="437" t="s">
        <v>425</v>
      </c>
      <c r="M35" s="425" t="str">
        <f>IF(E35&gt;SUM((E31+E10+E13)*10%),"!!! Cheltuiala depaseste 10% din valoarea cheltuielilor eligibile capitolele 1, 2 și 4","")</f>
        <v/>
      </c>
    </row>
    <row r="36" spans="1:15" s="432" customFormat="1" x14ac:dyDescent="0.2">
      <c r="A36" s="426"/>
      <c r="B36" s="427" t="s">
        <v>33</v>
      </c>
      <c r="C36" s="428">
        <f>SUM(C33:C35)</f>
        <v>0</v>
      </c>
      <c r="D36" s="428">
        <f>SUM(D33:D35)</f>
        <v>0</v>
      </c>
      <c r="E36" s="428">
        <f>C36+D36</f>
        <v>0</v>
      </c>
      <c r="F36" s="428">
        <f>SUM(F33:F35)</f>
        <v>0</v>
      </c>
      <c r="G36" s="428">
        <f>SUM(G33:G35)</f>
        <v>0</v>
      </c>
      <c r="H36" s="428">
        <f>F36+G36</f>
        <v>0</v>
      </c>
      <c r="I36" s="428">
        <f>E36+H36</f>
        <v>0</v>
      </c>
      <c r="J36" s="429"/>
      <c r="K36" s="429"/>
      <c r="L36" s="430"/>
      <c r="M36" s="431"/>
    </row>
    <row r="37" spans="1:15" x14ac:dyDescent="0.2">
      <c r="A37" s="422" t="s">
        <v>42</v>
      </c>
      <c r="B37" s="644" t="str">
        <f>'4- DEVIZ'!B69</f>
        <v>Cheltuieli pentru informare şi publicitate</v>
      </c>
      <c r="C37" s="645"/>
      <c r="D37" s="645"/>
      <c r="E37" s="645"/>
      <c r="F37" s="645"/>
      <c r="G37" s="645"/>
      <c r="H37" s="645"/>
      <c r="I37" s="646"/>
      <c r="J37" s="296"/>
      <c r="K37" s="296"/>
      <c r="L37" s="423"/>
    </row>
    <row r="38" spans="1:15" ht="24" x14ac:dyDescent="0.2">
      <c r="A38" s="433" t="s">
        <v>204</v>
      </c>
      <c r="B38" s="424" t="str">
        <f>'4- DEVIZ'!B70</f>
        <v xml:space="preserve">Cheltuieli cu activitățile obligatorii de informare și publicitate aferente proiectului  </v>
      </c>
      <c r="C38" s="413">
        <f>'4- DEVIZ'!G70</f>
        <v>0</v>
      </c>
      <c r="D38" s="413">
        <f>'4- DEVIZ'!H70</f>
        <v>0</v>
      </c>
      <c r="E38" s="413">
        <f>'4- DEVIZ'!I70</f>
        <v>0</v>
      </c>
      <c r="F38" s="413">
        <f>'4- DEVIZ'!J70</f>
        <v>0</v>
      </c>
      <c r="G38" s="413">
        <f>'4- DEVIZ'!K70</f>
        <v>0</v>
      </c>
      <c r="H38" s="413">
        <f>'4- DEVIZ'!L70</f>
        <v>0</v>
      </c>
      <c r="I38" s="413">
        <f>E38+H38</f>
        <v>0</v>
      </c>
      <c r="J38" s="296">
        <v>8</v>
      </c>
      <c r="K38" s="296">
        <v>17</v>
      </c>
      <c r="L38" s="423">
        <v>5.4</v>
      </c>
    </row>
    <row r="39" spans="1:15" ht="24" hidden="1" x14ac:dyDescent="0.2">
      <c r="A39" s="433" t="s">
        <v>159</v>
      </c>
      <c r="B39" s="424" t="s">
        <v>155</v>
      </c>
      <c r="C39" s="413">
        <f>'4- DEVIZ'!G71</f>
        <v>0</v>
      </c>
      <c r="D39" s="413">
        <f>'4- DEVIZ'!H71</f>
        <v>0</v>
      </c>
      <c r="E39" s="413">
        <f>'4- DEVIZ'!I71</f>
        <v>0</v>
      </c>
      <c r="F39" s="413">
        <f>'4- DEVIZ'!J71</f>
        <v>0</v>
      </c>
      <c r="G39" s="413">
        <f>'4- DEVIZ'!K71</f>
        <v>0</v>
      </c>
      <c r="H39" s="413">
        <f>'4- DEVIZ'!L71</f>
        <v>0</v>
      </c>
      <c r="I39" s="413">
        <f t="shared" ref="I39" si="5">E39+H39</f>
        <v>0</v>
      </c>
      <c r="J39" s="296">
        <v>8</v>
      </c>
      <c r="K39" s="296">
        <v>17</v>
      </c>
      <c r="L39" s="423"/>
    </row>
    <row r="40" spans="1:15" hidden="1" x14ac:dyDescent="0.2">
      <c r="A40" s="433"/>
      <c r="B40" s="424"/>
      <c r="C40" s="413"/>
      <c r="D40" s="413"/>
      <c r="E40" s="413">
        <f t="shared" ref="E40" si="6">C40+D40</f>
        <v>0</v>
      </c>
      <c r="F40" s="413"/>
      <c r="G40" s="413"/>
      <c r="H40" s="413">
        <f t="shared" ref="H40" si="7">F40+G40</f>
        <v>0</v>
      </c>
      <c r="I40" s="412"/>
      <c r="J40" s="296"/>
      <c r="K40" s="296"/>
      <c r="L40" s="423"/>
    </row>
    <row r="41" spans="1:15" s="432" customFormat="1" x14ac:dyDescent="0.2">
      <c r="A41" s="438"/>
      <c r="B41" s="427" t="s">
        <v>34</v>
      </c>
      <c r="C41" s="428">
        <f>SUM(C38:C39)</f>
        <v>0</v>
      </c>
      <c r="D41" s="428">
        <f t="shared" ref="D41:I41" si="8">SUM(D38:D39)</f>
        <v>0</v>
      </c>
      <c r="E41" s="428">
        <f t="shared" si="8"/>
        <v>0</v>
      </c>
      <c r="F41" s="428">
        <f t="shared" si="8"/>
        <v>0</v>
      </c>
      <c r="G41" s="428">
        <f t="shared" si="8"/>
        <v>0</v>
      </c>
      <c r="H41" s="428">
        <f t="shared" si="8"/>
        <v>0</v>
      </c>
      <c r="I41" s="428">
        <f t="shared" si="8"/>
        <v>0</v>
      </c>
      <c r="J41" s="429"/>
      <c r="K41" s="429"/>
      <c r="L41" s="430"/>
      <c r="M41" s="431"/>
    </row>
    <row r="42" spans="1:15" s="442" customFormat="1" x14ac:dyDescent="0.2">
      <c r="A42" s="439" t="s">
        <v>430</v>
      </c>
      <c r="B42" s="636" t="str">
        <f>'4- DEVIZ'!B37</f>
        <v>Audit financiar</v>
      </c>
      <c r="C42" s="637"/>
      <c r="D42" s="637"/>
      <c r="E42" s="637"/>
      <c r="F42" s="637"/>
      <c r="G42" s="637"/>
      <c r="H42" s="637"/>
      <c r="I42" s="637"/>
      <c r="J42" s="440"/>
      <c r="K42" s="440"/>
      <c r="L42" s="441"/>
      <c r="M42" s="417"/>
    </row>
    <row r="43" spans="1:15" x14ac:dyDescent="0.2">
      <c r="A43" s="433" t="s">
        <v>431</v>
      </c>
      <c r="B43" s="424" t="str">
        <f>'4- DEVIZ'!B37</f>
        <v>Audit financiar</v>
      </c>
      <c r="C43" s="413">
        <f>'4- DEVIZ'!G37</f>
        <v>0</v>
      </c>
      <c r="D43" s="413">
        <f>'4- DEVIZ'!H37</f>
        <v>0</v>
      </c>
      <c r="E43" s="413">
        <f>'4- DEVIZ'!I37</f>
        <v>0</v>
      </c>
      <c r="F43" s="413">
        <f>'4- DEVIZ'!J37</f>
        <v>0</v>
      </c>
      <c r="G43" s="413">
        <f>'4- DEVIZ'!K37</f>
        <v>0</v>
      </c>
      <c r="H43" s="413">
        <f>'4- DEVIZ'!L37</f>
        <v>0</v>
      </c>
      <c r="I43" s="413">
        <f t="shared" ref="I43" si="9">E43+H43</f>
        <v>0</v>
      </c>
      <c r="J43" s="296">
        <v>7</v>
      </c>
      <c r="K43" s="296">
        <v>15</v>
      </c>
      <c r="L43" s="423" t="s">
        <v>706</v>
      </c>
      <c r="O43" s="443"/>
    </row>
    <row r="44" spans="1:15" hidden="1" x14ac:dyDescent="0.2">
      <c r="A44" s="433"/>
      <c r="B44" s="424"/>
      <c r="C44" s="413"/>
      <c r="D44" s="413"/>
      <c r="E44" s="413"/>
      <c r="F44" s="413"/>
      <c r="G44" s="413"/>
      <c r="H44" s="413"/>
      <c r="I44" s="413"/>
      <c r="J44" s="444"/>
      <c r="K44" s="445"/>
      <c r="L44" s="446"/>
      <c r="M44" s="447"/>
    </row>
    <row r="45" spans="1:15" s="432" customFormat="1" x14ac:dyDescent="0.2">
      <c r="A45" s="426"/>
      <c r="B45" s="427" t="s">
        <v>429</v>
      </c>
      <c r="C45" s="428">
        <f t="shared" ref="C45:I45" si="10">SUM(C43:C44)</f>
        <v>0</v>
      </c>
      <c r="D45" s="428">
        <f t="shared" si="10"/>
        <v>0</v>
      </c>
      <c r="E45" s="428">
        <f t="shared" si="10"/>
        <v>0</v>
      </c>
      <c r="F45" s="428">
        <f t="shared" si="10"/>
        <v>0</v>
      </c>
      <c r="G45" s="428">
        <f t="shared" si="10"/>
        <v>0</v>
      </c>
      <c r="H45" s="428">
        <f t="shared" si="10"/>
        <v>0</v>
      </c>
      <c r="I45" s="428">
        <f t="shared" si="10"/>
        <v>0</v>
      </c>
      <c r="J45" s="448"/>
      <c r="K45" s="449"/>
      <c r="L45" s="450"/>
      <c r="M45" s="451"/>
    </row>
    <row r="46" spans="1:15" s="442" customFormat="1" ht="25.9" customHeight="1" x14ac:dyDescent="0.2">
      <c r="A46" s="439" t="s">
        <v>669</v>
      </c>
      <c r="B46" s="636" t="s">
        <v>758</v>
      </c>
      <c r="C46" s="637"/>
      <c r="D46" s="637"/>
      <c r="E46" s="637"/>
      <c r="F46" s="637"/>
      <c r="G46" s="637"/>
      <c r="H46" s="637"/>
      <c r="I46" s="637"/>
      <c r="J46" s="440"/>
      <c r="K46" s="440"/>
      <c r="L46" s="441"/>
      <c r="M46" s="417"/>
    </row>
    <row r="47" spans="1:15" s="442" customFormat="1" ht="25.9" customHeight="1" x14ac:dyDescent="0.2">
      <c r="A47" s="411" t="s">
        <v>693</v>
      </c>
      <c r="B47" s="400" t="s">
        <v>749</v>
      </c>
      <c r="C47" s="412">
        <f>'4- DEVIZ'!G80</f>
        <v>0</v>
      </c>
      <c r="D47" s="412">
        <f>'4- DEVIZ'!H80</f>
        <v>0</v>
      </c>
      <c r="E47" s="412">
        <f>'4- DEVIZ'!I80</f>
        <v>0</v>
      </c>
      <c r="F47" s="412">
        <f>'4- DEVIZ'!J80</f>
        <v>0</v>
      </c>
      <c r="G47" s="412">
        <f>'4- DEVIZ'!K80</f>
        <v>0</v>
      </c>
      <c r="H47" s="412">
        <f>'4- DEVIZ'!L80</f>
        <v>0</v>
      </c>
      <c r="I47" s="413">
        <f t="shared" ref="I47:I48" si="11">E47+H47</f>
        <v>0</v>
      </c>
      <c r="J47" s="73"/>
      <c r="K47" s="73"/>
      <c r="L47" s="298"/>
      <c r="M47" s="417"/>
    </row>
    <row r="48" spans="1:15" s="442" customFormat="1" ht="36" x14ac:dyDescent="0.2">
      <c r="A48" s="411" t="s">
        <v>694</v>
      </c>
      <c r="B48" s="400" t="s">
        <v>750</v>
      </c>
      <c r="C48" s="412">
        <f>'4- DEVIZ'!G81</f>
        <v>0</v>
      </c>
      <c r="D48" s="412">
        <f>'4- DEVIZ'!H81</f>
        <v>0</v>
      </c>
      <c r="E48" s="412">
        <f>'4- DEVIZ'!I81</f>
        <v>0</v>
      </c>
      <c r="F48" s="412">
        <f>'4- DEVIZ'!J81</f>
        <v>0</v>
      </c>
      <c r="G48" s="412">
        <f>'4- DEVIZ'!K81</f>
        <v>0</v>
      </c>
      <c r="H48" s="412">
        <f>'4- DEVIZ'!L81</f>
        <v>0</v>
      </c>
      <c r="I48" s="413">
        <f t="shared" si="11"/>
        <v>0</v>
      </c>
      <c r="J48" s="73"/>
      <c r="K48" s="73"/>
      <c r="L48" s="298"/>
      <c r="M48" s="417"/>
    </row>
    <row r="49" spans="1:16" s="442" customFormat="1" ht="60" x14ac:dyDescent="0.2">
      <c r="A49" s="411" t="s">
        <v>695</v>
      </c>
      <c r="B49" s="400" t="s">
        <v>751</v>
      </c>
      <c r="C49" s="412">
        <f>'4- DEVIZ'!G82</f>
        <v>0</v>
      </c>
      <c r="D49" s="412">
        <f>'4- DEVIZ'!H82</f>
        <v>0</v>
      </c>
      <c r="E49" s="412">
        <f>'4- DEVIZ'!I82</f>
        <v>0</v>
      </c>
      <c r="F49" s="412">
        <f>'4- DEVIZ'!J82</f>
        <v>0</v>
      </c>
      <c r="G49" s="412">
        <f>'4- DEVIZ'!K82</f>
        <v>0</v>
      </c>
      <c r="H49" s="412">
        <f>'4- DEVIZ'!L82</f>
        <v>0</v>
      </c>
      <c r="I49" s="413">
        <f t="shared" ref="I49:I52" si="12">E49+H49</f>
        <v>0</v>
      </c>
      <c r="J49" s="73"/>
      <c r="K49" s="73"/>
      <c r="L49" s="298"/>
      <c r="M49" s="417"/>
    </row>
    <row r="50" spans="1:16" s="442" customFormat="1" ht="36" x14ac:dyDescent="0.2">
      <c r="A50" s="411" t="s">
        <v>759</v>
      </c>
      <c r="B50" s="400" t="s">
        <v>755</v>
      </c>
      <c r="C50" s="412">
        <f>'4- DEVIZ'!G83</f>
        <v>0</v>
      </c>
      <c r="D50" s="412">
        <f>'4- DEVIZ'!H83</f>
        <v>0</v>
      </c>
      <c r="E50" s="412">
        <f>'4- DEVIZ'!I83</f>
        <v>0</v>
      </c>
      <c r="F50" s="412">
        <f>'4- DEVIZ'!J83</f>
        <v>0</v>
      </c>
      <c r="G50" s="412">
        <f>'4- DEVIZ'!K83</f>
        <v>0</v>
      </c>
      <c r="H50" s="412">
        <f>'4- DEVIZ'!L83</f>
        <v>0</v>
      </c>
      <c r="I50" s="413">
        <f t="shared" si="12"/>
        <v>0</v>
      </c>
      <c r="J50" s="73"/>
      <c r="K50" s="73"/>
      <c r="L50" s="298"/>
      <c r="M50" s="417"/>
    </row>
    <row r="51" spans="1:16" s="442" customFormat="1" ht="24" x14ac:dyDescent="0.2">
      <c r="A51" s="411" t="s">
        <v>760</v>
      </c>
      <c r="B51" s="400" t="s">
        <v>756</v>
      </c>
      <c r="C51" s="412">
        <f>'4- DEVIZ'!G84</f>
        <v>0</v>
      </c>
      <c r="D51" s="412">
        <f>'4- DEVIZ'!H84</f>
        <v>0</v>
      </c>
      <c r="E51" s="412">
        <f>'4- DEVIZ'!I84</f>
        <v>0</v>
      </c>
      <c r="F51" s="412">
        <f>'4- DEVIZ'!J84</f>
        <v>0</v>
      </c>
      <c r="G51" s="412">
        <f>'4- DEVIZ'!K84</f>
        <v>0</v>
      </c>
      <c r="H51" s="412">
        <f>'4- DEVIZ'!L84</f>
        <v>0</v>
      </c>
      <c r="I51" s="413">
        <f t="shared" si="12"/>
        <v>0</v>
      </c>
      <c r="J51" s="73"/>
      <c r="K51" s="73"/>
      <c r="L51" s="298"/>
      <c r="M51" s="417"/>
    </row>
    <row r="52" spans="1:16" s="442" customFormat="1" ht="24" x14ac:dyDescent="0.2">
      <c r="A52" s="411" t="s">
        <v>761</v>
      </c>
      <c r="B52" s="400" t="s">
        <v>757</v>
      </c>
      <c r="C52" s="412">
        <f>'4- DEVIZ'!G85</f>
        <v>0</v>
      </c>
      <c r="D52" s="412">
        <f>'4- DEVIZ'!H85</f>
        <v>0</v>
      </c>
      <c r="E52" s="412">
        <f>'4- DEVIZ'!I85</f>
        <v>0</v>
      </c>
      <c r="F52" s="412">
        <f>'4- DEVIZ'!J85</f>
        <v>0</v>
      </c>
      <c r="G52" s="412">
        <f>'4- DEVIZ'!K85</f>
        <v>0</v>
      </c>
      <c r="H52" s="412">
        <f>'4- DEVIZ'!L85</f>
        <v>0</v>
      </c>
      <c r="I52" s="413">
        <f t="shared" si="12"/>
        <v>0</v>
      </c>
      <c r="J52" s="73"/>
      <c r="K52" s="73"/>
      <c r="L52" s="298"/>
      <c r="M52" s="417"/>
    </row>
    <row r="53" spans="1:16" s="432" customFormat="1" x14ac:dyDescent="0.2">
      <c r="A53" s="426"/>
      <c r="B53" s="427" t="s">
        <v>670</v>
      </c>
      <c r="C53" s="428">
        <f>SUM(C47:C52)</f>
        <v>0</v>
      </c>
      <c r="D53" s="428">
        <f t="shared" ref="D53:I53" si="13">SUM(D47:D52)</f>
        <v>0</v>
      </c>
      <c r="E53" s="428">
        <f t="shared" si="13"/>
        <v>0</v>
      </c>
      <c r="F53" s="428">
        <f t="shared" si="13"/>
        <v>0</v>
      </c>
      <c r="G53" s="428">
        <f t="shared" si="13"/>
        <v>0</v>
      </c>
      <c r="H53" s="428">
        <f t="shared" si="13"/>
        <v>0</v>
      </c>
      <c r="I53" s="428">
        <f t="shared" si="13"/>
        <v>0</v>
      </c>
      <c r="J53" s="448"/>
      <c r="K53" s="449"/>
      <c r="L53" s="450"/>
      <c r="M53" s="451"/>
    </row>
    <row r="54" spans="1:16" s="432" customFormat="1" x14ac:dyDescent="0.2">
      <c r="A54" s="433"/>
      <c r="B54" s="452"/>
      <c r="C54" s="453"/>
      <c r="D54" s="453"/>
      <c r="E54" s="453"/>
      <c r="F54" s="453"/>
      <c r="G54" s="453"/>
      <c r="H54" s="453"/>
      <c r="I54" s="453"/>
      <c r="J54" s="448"/>
      <c r="K54" s="449"/>
      <c r="L54" s="450"/>
      <c r="M54" s="451"/>
    </row>
    <row r="55" spans="1:16" s="432" customFormat="1" x14ac:dyDescent="0.2">
      <c r="A55" s="454"/>
      <c r="B55" s="455" t="s">
        <v>20</v>
      </c>
      <c r="C55" s="456">
        <f>C45+C41+C36+C31+C22+C10+C13+C53</f>
        <v>0</v>
      </c>
      <c r="D55" s="456">
        <f t="shared" ref="D55:I55" si="14">D45+D41+D36+D31+D22+D10+D13+D53</f>
        <v>0</v>
      </c>
      <c r="E55" s="456">
        <f t="shared" si="14"/>
        <v>0</v>
      </c>
      <c r="F55" s="456">
        <f t="shared" si="14"/>
        <v>0</v>
      </c>
      <c r="G55" s="456">
        <f t="shared" si="14"/>
        <v>0</v>
      </c>
      <c r="H55" s="456">
        <f t="shared" si="14"/>
        <v>0</v>
      </c>
      <c r="I55" s="456">
        <f t="shared" si="14"/>
        <v>0</v>
      </c>
      <c r="J55" s="448"/>
      <c r="K55" s="449"/>
      <c r="L55" s="450"/>
      <c r="M55" s="457"/>
      <c r="N55" s="458"/>
      <c r="O55" s="458"/>
      <c r="P55" s="458"/>
    </row>
    <row r="56" spans="1:16" x14ac:dyDescent="0.2">
      <c r="A56" s="353"/>
      <c r="J56" s="460"/>
      <c r="K56" s="461"/>
      <c r="L56" s="462"/>
      <c r="M56" s="447"/>
    </row>
    <row r="57" spans="1:16" x14ac:dyDescent="0.2">
      <c r="B57" s="431"/>
      <c r="D57" s="464"/>
      <c r="E57" s="464"/>
      <c r="F57" s="464"/>
      <c r="G57" s="464"/>
      <c r="H57" s="464"/>
      <c r="I57" s="464"/>
      <c r="J57" s="465"/>
      <c r="K57" s="465"/>
      <c r="L57" s="466"/>
      <c r="M57" s="467"/>
      <c r="N57" s="468"/>
    </row>
    <row r="58" spans="1:16" ht="12.75" x14ac:dyDescent="0.2">
      <c r="A58" s="481" t="s">
        <v>48</v>
      </c>
      <c r="B58" s="481" t="s">
        <v>21</v>
      </c>
      <c r="C58" s="482" t="s">
        <v>45</v>
      </c>
      <c r="D58" s="469"/>
      <c r="E58" s="469"/>
      <c r="F58" s="469"/>
      <c r="G58" s="469"/>
      <c r="H58" s="464"/>
      <c r="I58" s="469"/>
      <c r="J58" s="465"/>
      <c r="K58" s="465"/>
      <c r="L58" s="466"/>
      <c r="M58" s="467"/>
      <c r="N58" s="468"/>
    </row>
    <row r="59" spans="1:16" ht="12.75" x14ac:dyDescent="0.2">
      <c r="A59" s="483" t="s">
        <v>22</v>
      </c>
      <c r="B59" s="488" t="s">
        <v>23</v>
      </c>
      <c r="C59" s="484">
        <f>I55</f>
        <v>0</v>
      </c>
      <c r="D59" s="470"/>
      <c r="E59" s="471"/>
      <c r="F59" s="471"/>
      <c r="G59" s="471"/>
      <c r="H59" s="471"/>
      <c r="I59" s="472"/>
      <c r="J59" s="473"/>
      <c r="K59" s="465"/>
      <c r="L59" s="466"/>
      <c r="M59" s="474"/>
      <c r="N59" s="468"/>
    </row>
    <row r="60" spans="1:16" ht="25.5" x14ac:dyDescent="0.2">
      <c r="A60" s="483" t="s">
        <v>53</v>
      </c>
      <c r="B60" s="489" t="s">
        <v>62</v>
      </c>
      <c r="C60" s="485">
        <f>H55</f>
        <v>0</v>
      </c>
      <c r="D60" s="649"/>
      <c r="E60" s="650"/>
      <c r="F60" s="650"/>
      <c r="G60" s="650"/>
      <c r="H60" s="650"/>
      <c r="I60" s="469"/>
      <c r="J60" s="465"/>
      <c r="K60" s="465"/>
      <c r="L60" s="466"/>
      <c r="M60" s="467"/>
      <c r="N60" s="468"/>
    </row>
    <row r="61" spans="1:16" ht="12.75" x14ac:dyDescent="0.2">
      <c r="A61" s="483" t="s">
        <v>54</v>
      </c>
      <c r="B61" s="489" t="s">
        <v>24</v>
      </c>
      <c r="C61" s="485">
        <f>C59-C60</f>
        <v>0</v>
      </c>
      <c r="D61" s="649"/>
      <c r="E61" s="650"/>
      <c r="F61" s="650"/>
      <c r="G61" s="650"/>
      <c r="H61" s="650"/>
      <c r="I61" s="475"/>
      <c r="J61" s="465"/>
      <c r="K61" s="465"/>
      <c r="L61" s="466"/>
      <c r="M61" s="467"/>
      <c r="N61" s="468"/>
    </row>
    <row r="62" spans="1:16" ht="12.75" x14ac:dyDescent="0.2">
      <c r="A62" s="483" t="s">
        <v>25</v>
      </c>
      <c r="B62" s="488" t="s">
        <v>763</v>
      </c>
      <c r="C62" s="484">
        <f>C82</f>
        <v>0</v>
      </c>
      <c r="D62" s="649"/>
      <c r="E62" s="650"/>
      <c r="F62" s="650"/>
      <c r="G62" s="650"/>
      <c r="H62" s="650"/>
      <c r="I62" s="469"/>
      <c r="J62" s="465"/>
      <c r="K62" s="465"/>
      <c r="L62" s="466"/>
      <c r="M62" s="467"/>
      <c r="N62" s="468"/>
    </row>
    <row r="63" spans="1:16" ht="25.15" customHeight="1" x14ac:dyDescent="0.2">
      <c r="A63" s="483" t="s">
        <v>55</v>
      </c>
      <c r="B63" s="489" t="s">
        <v>26</v>
      </c>
      <c r="C63" s="485">
        <f>C61-C65</f>
        <v>0</v>
      </c>
      <c r="D63" s="228"/>
      <c r="E63" s="476"/>
      <c r="F63" s="647"/>
      <c r="G63" s="647"/>
      <c r="H63" s="647"/>
      <c r="I63" s="647"/>
      <c r="J63" s="647"/>
      <c r="K63" s="468"/>
      <c r="L63" s="477"/>
      <c r="N63" s="435"/>
    </row>
    <row r="64" spans="1:16" ht="25.5" x14ac:dyDescent="0.2">
      <c r="A64" s="483" t="s">
        <v>56</v>
      </c>
      <c r="B64" s="489" t="s">
        <v>61</v>
      </c>
      <c r="C64" s="485">
        <f>H55</f>
        <v>0</v>
      </c>
      <c r="D64" s="469"/>
      <c r="E64" s="476"/>
      <c r="F64" s="648"/>
      <c r="G64" s="648"/>
      <c r="H64" s="648"/>
      <c r="I64" s="648"/>
      <c r="J64" s="648"/>
      <c r="K64" s="468"/>
      <c r="L64" s="477"/>
      <c r="N64" s="435"/>
    </row>
    <row r="65" spans="1:14" ht="12.75" x14ac:dyDescent="0.2">
      <c r="A65" s="483" t="s">
        <v>19</v>
      </c>
      <c r="B65" s="488" t="s">
        <v>764</v>
      </c>
      <c r="C65" s="484">
        <f>C80</f>
        <v>0</v>
      </c>
      <c r="D65" s="464"/>
      <c r="E65" s="464"/>
      <c r="F65" s="464"/>
      <c r="G65" s="464"/>
      <c r="H65" s="464"/>
      <c r="I65" s="464"/>
      <c r="J65" s="473"/>
      <c r="K65" s="465"/>
      <c r="L65" s="466"/>
      <c r="M65" s="467"/>
      <c r="N65" s="468"/>
    </row>
    <row r="66" spans="1:14" ht="16.5" x14ac:dyDescent="0.2">
      <c r="A66" s="486"/>
      <c r="B66" s="489"/>
      <c r="C66" s="485"/>
      <c r="D66" s="464"/>
      <c r="E66" s="464"/>
      <c r="F66" s="464"/>
      <c r="G66" s="202"/>
      <c r="H66" s="464"/>
      <c r="I66" s="464"/>
      <c r="J66" s="468"/>
      <c r="K66" s="468"/>
      <c r="L66" s="477"/>
      <c r="M66" s="478"/>
      <c r="N66" s="468"/>
    </row>
    <row r="67" spans="1:14" ht="12.75" x14ac:dyDescent="0.2">
      <c r="A67" s="486"/>
      <c r="B67" s="488" t="s">
        <v>765</v>
      </c>
      <c r="C67" s="484"/>
      <c r="D67" s="464"/>
      <c r="E67" s="464"/>
      <c r="F67" s="464"/>
      <c r="G67" s="464"/>
      <c r="H67" s="464"/>
      <c r="I67" s="464"/>
      <c r="J67" s="468"/>
      <c r="K67" s="468"/>
      <c r="L67" s="477"/>
      <c r="M67" s="478"/>
      <c r="N67" s="468"/>
    </row>
    <row r="68" spans="1:14" ht="25.5" x14ac:dyDescent="0.2">
      <c r="A68" s="486"/>
      <c r="B68" s="488" t="s">
        <v>766</v>
      </c>
      <c r="C68" s="484">
        <f>I10+I13+I31+I33+I35</f>
        <v>0</v>
      </c>
      <c r="F68" s="469"/>
      <c r="G68" s="469"/>
      <c r="H68" s="469"/>
      <c r="I68" s="469"/>
      <c r="J68" s="435"/>
      <c r="K68" s="479"/>
      <c r="L68" s="480"/>
    </row>
    <row r="69" spans="1:14" ht="12.75" x14ac:dyDescent="0.2">
      <c r="A69" s="486"/>
      <c r="B69" s="489" t="s">
        <v>767</v>
      </c>
      <c r="C69" s="484">
        <f>E10+E13+E31+E33+E35</f>
        <v>0</v>
      </c>
      <c r="F69" s="469"/>
      <c r="G69" s="469"/>
      <c r="H69" s="469"/>
      <c r="I69" s="469"/>
      <c r="J69" s="435"/>
      <c r="K69" s="479"/>
      <c r="L69" s="480"/>
    </row>
    <row r="70" spans="1:14" ht="12.75" x14ac:dyDescent="0.2">
      <c r="A70" s="486"/>
      <c r="B70" s="489" t="s">
        <v>768</v>
      </c>
      <c r="C70" s="484">
        <f>H10+H13+H31+H33+H35</f>
        <v>0</v>
      </c>
      <c r="G70" s="469"/>
      <c r="H70" s="469"/>
      <c r="J70" s="435"/>
      <c r="K70" s="479"/>
      <c r="L70" s="480"/>
    </row>
    <row r="71" spans="1:14" ht="25.5" x14ac:dyDescent="0.2">
      <c r="A71" s="486"/>
      <c r="B71" s="488" t="s">
        <v>769</v>
      </c>
      <c r="C71" s="484">
        <f>I22+I34+I41+I45+I53</f>
        <v>0</v>
      </c>
      <c r="G71" s="469"/>
      <c r="H71" s="469"/>
      <c r="J71" s="435"/>
      <c r="K71" s="479"/>
      <c r="L71" s="480"/>
    </row>
    <row r="72" spans="1:14" ht="12.75" x14ac:dyDescent="0.2">
      <c r="A72" s="486"/>
      <c r="B72" s="489" t="s">
        <v>767</v>
      </c>
      <c r="C72" s="484">
        <f>E22+E34+E41+E45+E53</f>
        <v>0</v>
      </c>
      <c r="J72" s="435"/>
      <c r="K72" s="479"/>
      <c r="L72" s="480"/>
    </row>
    <row r="73" spans="1:14" ht="12.75" x14ac:dyDescent="0.2">
      <c r="A73" s="486"/>
      <c r="B73" s="489" t="s">
        <v>768</v>
      </c>
      <c r="C73" s="484">
        <f>H22+H34+H41+H45+H53</f>
        <v>0</v>
      </c>
    </row>
    <row r="74" spans="1:14" ht="12.75" x14ac:dyDescent="0.2">
      <c r="A74" s="486"/>
      <c r="B74" s="489" t="s">
        <v>770</v>
      </c>
      <c r="C74" s="484">
        <f>C69+C72</f>
        <v>0</v>
      </c>
    </row>
    <row r="75" spans="1:14" ht="12.75" x14ac:dyDescent="0.2">
      <c r="A75" s="486"/>
      <c r="B75" s="489" t="s">
        <v>771</v>
      </c>
      <c r="C75" s="484">
        <f>C70+C73</f>
        <v>0</v>
      </c>
    </row>
    <row r="76" spans="1:14" ht="12.75" x14ac:dyDescent="0.2">
      <c r="A76" s="486"/>
      <c r="B76" s="489" t="s">
        <v>772</v>
      </c>
      <c r="C76" s="484">
        <f>C74+C75</f>
        <v>0</v>
      </c>
    </row>
    <row r="77" spans="1:14" ht="12.75" x14ac:dyDescent="0.2">
      <c r="A77" s="486"/>
      <c r="B77" s="489"/>
      <c r="C77" s="484"/>
    </row>
    <row r="78" spans="1:14" ht="12.75" x14ac:dyDescent="0.2">
      <c r="A78" s="486"/>
      <c r="B78" s="489" t="s">
        <v>773</v>
      </c>
      <c r="C78" s="487">
        <f>ROUNDDOWN(C69*0.5,2)</f>
        <v>0</v>
      </c>
    </row>
    <row r="79" spans="1:14" ht="12.75" x14ac:dyDescent="0.2">
      <c r="A79" s="486"/>
      <c r="B79" s="489" t="s">
        <v>774</v>
      </c>
      <c r="C79" s="487">
        <f>ROUND(C72*0.9,2)</f>
        <v>0</v>
      </c>
    </row>
    <row r="80" spans="1:14" ht="12.75" x14ac:dyDescent="0.2">
      <c r="A80" s="486"/>
      <c r="B80" s="488" t="s">
        <v>764</v>
      </c>
      <c r="C80" s="484">
        <f>C78+C79</f>
        <v>0</v>
      </c>
    </row>
    <row r="81" spans="1:3" ht="12.75" x14ac:dyDescent="0.2">
      <c r="A81" s="486"/>
      <c r="B81" s="489"/>
      <c r="C81" s="484"/>
    </row>
    <row r="82" spans="1:3" ht="12.75" x14ac:dyDescent="0.2">
      <c r="A82" s="486"/>
      <c r="B82" s="489" t="s">
        <v>775</v>
      </c>
      <c r="C82" s="484">
        <f>C83+C84</f>
        <v>0</v>
      </c>
    </row>
    <row r="83" spans="1:3" ht="25.5" x14ac:dyDescent="0.2">
      <c r="A83" s="486"/>
      <c r="B83" s="489" t="s">
        <v>776</v>
      </c>
      <c r="C83" s="484">
        <f>C69-C78+C70</f>
        <v>0</v>
      </c>
    </row>
    <row r="84" spans="1:3" ht="25.5" x14ac:dyDescent="0.2">
      <c r="A84" s="486"/>
      <c r="B84" s="489" t="s">
        <v>777</v>
      </c>
      <c r="C84" s="484">
        <f>C72-C79+C73</f>
        <v>0</v>
      </c>
    </row>
  </sheetData>
  <mergeCells count="21">
    <mergeCell ref="F63:J63"/>
    <mergeCell ref="F64:J64"/>
    <mergeCell ref="D60:H60"/>
    <mergeCell ref="D61:H61"/>
    <mergeCell ref="D62:H62"/>
    <mergeCell ref="B37:I37"/>
    <mergeCell ref="B46:I46"/>
    <mergeCell ref="B14:I14"/>
    <mergeCell ref="B23:I23"/>
    <mergeCell ref="B32:I32"/>
    <mergeCell ref="B42:I42"/>
    <mergeCell ref="A1:I1"/>
    <mergeCell ref="C3:D3"/>
    <mergeCell ref="F3:G3"/>
    <mergeCell ref="B5:I5"/>
    <mergeCell ref="B11:I11"/>
    <mergeCell ref="E3:E4"/>
    <mergeCell ref="H3:H4"/>
    <mergeCell ref="I3:I4"/>
    <mergeCell ref="B3:B4"/>
    <mergeCell ref="A3:A4"/>
  </mergeCells>
  <phoneticPr fontId="15" type="noConversion"/>
  <pageMargins left="0.48007246376811602" right="0.434782608695652" top="0.52" bottom="0.25" header="0.31496062992126" footer="0.31496062992126"/>
  <pageSetup paperSize="9" fitToHeight="0"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K125"/>
  <sheetViews>
    <sheetView showGridLines="0" zoomScaleNormal="100" workbookViewId="0">
      <selection activeCell="F71" sqref="F71"/>
    </sheetView>
  </sheetViews>
  <sheetFormatPr defaultColWidth="9.28515625" defaultRowHeight="12" x14ac:dyDescent="0.2"/>
  <cols>
    <col min="1" max="1" width="6.28515625" style="104" customWidth="1"/>
    <col min="2" max="2" width="33.140625" style="42" customWidth="1"/>
    <col min="3" max="3" width="12.28515625" style="132" customWidth="1"/>
    <col min="4" max="4" width="11" style="105" customWidth="1"/>
    <col min="5" max="8" width="12.28515625" style="106" customWidth="1"/>
    <col min="9" max="9" width="12.42578125" style="5" bestFit="1" customWidth="1"/>
    <col min="10" max="11" width="11.5703125" style="5" customWidth="1"/>
    <col min="12" max="16384" width="9.28515625" style="5"/>
  </cols>
  <sheetData>
    <row r="1" spans="1:9" ht="19.149999999999999" customHeight="1" x14ac:dyDescent="0.2">
      <c r="A1" s="668" t="s">
        <v>205</v>
      </c>
      <c r="B1" s="668"/>
      <c r="C1" s="668"/>
      <c r="D1" s="668"/>
      <c r="E1" s="668"/>
      <c r="F1" s="668"/>
      <c r="G1" s="668"/>
      <c r="H1" s="668"/>
    </row>
    <row r="2" spans="1:9" ht="40.5" customHeight="1" x14ac:dyDescent="0.2">
      <c r="A2" s="669" t="s">
        <v>606</v>
      </c>
      <c r="B2" s="670"/>
      <c r="C2" s="670"/>
      <c r="D2" s="670"/>
      <c r="E2" s="670"/>
      <c r="F2" s="670"/>
      <c r="G2" s="670"/>
      <c r="H2" s="670"/>
    </row>
    <row r="3" spans="1:9" x14ac:dyDescent="0.2">
      <c r="B3" s="675"/>
      <c r="C3" s="675"/>
    </row>
    <row r="4" spans="1:9" ht="13.9" customHeight="1" x14ac:dyDescent="0.2">
      <c r="A4" s="671" t="s">
        <v>57</v>
      </c>
      <c r="B4" s="676" t="s">
        <v>44</v>
      </c>
      <c r="C4" s="676" t="s">
        <v>49</v>
      </c>
      <c r="D4" s="676" t="s">
        <v>50</v>
      </c>
      <c r="E4" s="657" t="s">
        <v>32</v>
      </c>
      <c r="F4" s="658"/>
      <c r="G4" s="658"/>
      <c r="H4" s="658"/>
      <c r="I4" s="658"/>
    </row>
    <row r="5" spans="1:9" s="108" customFormat="1" ht="15" customHeight="1" x14ac:dyDescent="0.2">
      <c r="A5" s="672"/>
      <c r="B5" s="677"/>
      <c r="C5" s="677"/>
      <c r="D5" s="677"/>
      <c r="E5" s="107" t="s">
        <v>28</v>
      </c>
      <c r="F5" s="107" t="s">
        <v>29</v>
      </c>
      <c r="G5" s="107" t="s">
        <v>30</v>
      </c>
      <c r="H5" s="107" t="s">
        <v>31</v>
      </c>
      <c r="I5" s="107" t="s">
        <v>63</v>
      </c>
    </row>
    <row r="6" spans="1:9" s="109" customFormat="1" x14ac:dyDescent="0.2">
      <c r="A6" s="490" t="str">
        <f>'5-Buget_cerere'!A5</f>
        <v>CAP. 1</v>
      </c>
      <c r="B6" s="659" t="str">
        <f>'5-Buget_cerere'!B5:I5</f>
        <v>Cheltuieli pentru obtinerea si/sau amenajarea terenului</v>
      </c>
      <c r="C6" s="660"/>
      <c r="D6" s="660"/>
      <c r="E6" s="660"/>
      <c r="F6" s="660"/>
      <c r="G6" s="660"/>
      <c r="H6" s="661"/>
      <c r="I6" s="118"/>
    </row>
    <row r="7" spans="1:9" s="113" customFormat="1" hidden="1" x14ac:dyDescent="0.2">
      <c r="A7" s="491" t="str">
        <f>'5-Buget_cerere'!A6</f>
        <v>1.1.</v>
      </c>
      <c r="B7" s="492" t="str">
        <f>'5-Buget_cerere'!B6</f>
        <v>Obţinerea terenului</v>
      </c>
      <c r="C7" s="493">
        <f>'5-Buget_cerere'!I6</f>
        <v>0</v>
      </c>
      <c r="D7" s="107" t="e">
        <f>IF(E7+F7+G7+H7+I7+#REF!+#REF!&lt;&gt;C7,"Eroare!","")</f>
        <v>#REF!</v>
      </c>
      <c r="E7" s="494">
        <v>0</v>
      </c>
      <c r="F7" s="494">
        <v>0</v>
      </c>
      <c r="G7" s="494">
        <v>0</v>
      </c>
      <c r="H7" s="494">
        <v>0</v>
      </c>
      <c r="I7" s="494">
        <v>0</v>
      </c>
    </row>
    <row r="8" spans="1:9" s="113" customFormat="1" x14ac:dyDescent="0.2">
      <c r="A8" s="491" t="str">
        <f>'5-Buget_cerere'!A7</f>
        <v xml:space="preserve">1.1. </v>
      </c>
      <c r="B8" s="492" t="str">
        <f>'5-Buget_cerere'!B7</f>
        <v>Amenajarea terenului</v>
      </c>
      <c r="C8" s="493">
        <f>'5-Buget_cerere'!I7</f>
        <v>0</v>
      </c>
      <c r="D8" s="107" t="str">
        <f>IF(E8+F8+G8+H8+I8&lt;&gt;C8,"Eroare!","")</f>
        <v/>
      </c>
      <c r="E8" s="495">
        <v>0</v>
      </c>
      <c r="F8" s="495">
        <v>0</v>
      </c>
      <c r="G8" s="495">
        <v>0</v>
      </c>
      <c r="H8" s="495">
        <v>0</v>
      </c>
      <c r="I8" s="495">
        <v>0</v>
      </c>
    </row>
    <row r="9" spans="1:9" s="113" customFormat="1" ht="24" x14ac:dyDescent="0.2">
      <c r="A9" s="491" t="str">
        <f>'5-Buget_cerere'!A8</f>
        <v xml:space="preserve">1.2. </v>
      </c>
      <c r="B9" s="492" t="str">
        <f>'5-Buget_cerere'!B8</f>
        <v>Amenajări pentru protecţia mediului şi aducerea terenului la starea iniţială</v>
      </c>
      <c r="C9" s="493">
        <f>'5-Buget_cerere'!I8</f>
        <v>0</v>
      </c>
      <c r="D9" s="107" t="str">
        <f t="shared" ref="D9:D11" si="0">IF(E9+F9+G9+H9+I9&lt;&gt;C9,"Eroare!","")</f>
        <v/>
      </c>
      <c r="E9" s="495">
        <v>0</v>
      </c>
      <c r="F9" s="495">
        <v>0</v>
      </c>
      <c r="G9" s="495">
        <v>0</v>
      </c>
      <c r="H9" s="495">
        <v>0</v>
      </c>
      <c r="I9" s="495">
        <v>0</v>
      </c>
    </row>
    <row r="10" spans="1:9" s="113" customFormat="1" ht="24" hidden="1" x14ac:dyDescent="0.2">
      <c r="A10" s="491" t="str">
        <f>'5-Buget_cerere'!A9</f>
        <v>1.4.</v>
      </c>
      <c r="B10" s="492" t="str">
        <f>'5-Buget_cerere'!B9</f>
        <v>Cheltuieli pentru relocarea/protecţia utilităţilor</v>
      </c>
      <c r="C10" s="493">
        <f>'5-Buget_cerere'!I9</f>
        <v>0</v>
      </c>
      <c r="D10" s="107" t="str">
        <f>IF(E10+F10+G10+H10+I10&lt;&gt;C10,"Eroare!","")</f>
        <v/>
      </c>
      <c r="E10" s="495"/>
      <c r="F10" s="495">
        <v>0</v>
      </c>
      <c r="G10" s="495">
        <v>0</v>
      </c>
      <c r="H10" s="495">
        <v>0</v>
      </c>
      <c r="I10" s="495">
        <v>0</v>
      </c>
    </row>
    <row r="11" spans="1:9" s="109" customFormat="1" x14ac:dyDescent="0.2">
      <c r="A11" s="490"/>
      <c r="B11" s="496" t="str">
        <f>'5-Buget_cerere'!B10</f>
        <v>TOTAL CAPITOL 1</v>
      </c>
      <c r="C11" s="493">
        <f>'5-Buget_cerere'!I10</f>
        <v>0</v>
      </c>
      <c r="D11" s="107" t="str">
        <f t="shared" si="0"/>
        <v/>
      </c>
      <c r="E11" s="497">
        <f>E8+E9</f>
        <v>0</v>
      </c>
      <c r="F11" s="497">
        <f t="shared" ref="F11:I11" si="1">F8+F9</f>
        <v>0</v>
      </c>
      <c r="G11" s="497">
        <f t="shared" si="1"/>
        <v>0</v>
      </c>
      <c r="H11" s="497">
        <f t="shared" si="1"/>
        <v>0</v>
      </c>
      <c r="I11" s="497">
        <f t="shared" si="1"/>
        <v>0</v>
      </c>
    </row>
    <row r="12" spans="1:9" s="109" customFormat="1" x14ac:dyDescent="0.2">
      <c r="A12" s="490" t="str">
        <f>'5-Buget_cerere'!A11</f>
        <v>CAP. 2</v>
      </c>
      <c r="B12" s="659" t="str">
        <f>'5-Buget_cerere'!B11</f>
        <v>Cheltuieli pt asigurarea utilităţilor necesare obiectivului</v>
      </c>
      <c r="C12" s="660"/>
      <c r="D12" s="660"/>
      <c r="E12" s="660"/>
      <c r="F12" s="660"/>
      <c r="G12" s="660"/>
      <c r="H12" s="661"/>
      <c r="I12" s="118"/>
    </row>
    <row r="13" spans="1:9" s="109" customFormat="1" ht="24" x14ac:dyDescent="0.2">
      <c r="A13" s="491" t="str">
        <f>'5-Buget_cerere'!A12</f>
        <v>2.1</v>
      </c>
      <c r="B13" s="492" t="str">
        <f>'5-Buget_cerere'!B12</f>
        <v>Cheltuieli pentru asigurarea utilităţilor necesare obiectivului de investiţii</v>
      </c>
      <c r="C13" s="493">
        <f>'5-Buget_cerere'!I12</f>
        <v>0</v>
      </c>
      <c r="D13" s="107" t="str">
        <f t="shared" ref="D13:D14" si="2">IF(E13+F13+G13+H13+I13&lt;&gt;C13,"Eroare!","")</f>
        <v/>
      </c>
      <c r="E13" s="495">
        <v>0</v>
      </c>
      <c r="F13" s="495">
        <v>0</v>
      </c>
      <c r="G13" s="495">
        <v>0</v>
      </c>
      <c r="H13" s="495">
        <v>0</v>
      </c>
      <c r="I13" s="495">
        <v>0</v>
      </c>
    </row>
    <row r="14" spans="1:9" s="109" customFormat="1" x14ac:dyDescent="0.2">
      <c r="A14" s="490"/>
      <c r="B14" s="498" t="str">
        <f>'5-Buget_cerere'!B13</f>
        <v> TOTAL CAPITOL 2</v>
      </c>
      <c r="C14" s="493">
        <f>'5-Buget_cerere'!I13</f>
        <v>0</v>
      </c>
      <c r="D14" s="107" t="str">
        <f t="shared" si="2"/>
        <v/>
      </c>
      <c r="E14" s="497">
        <f t="shared" ref="E14:H14" si="3">E13</f>
        <v>0</v>
      </c>
      <c r="F14" s="497">
        <f t="shared" si="3"/>
        <v>0</v>
      </c>
      <c r="G14" s="497">
        <f t="shared" si="3"/>
        <v>0</v>
      </c>
      <c r="H14" s="497">
        <f t="shared" si="3"/>
        <v>0</v>
      </c>
      <c r="I14" s="497">
        <f t="shared" ref="I14" si="4">I13</f>
        <v>0</v>
      </c>
    </row>
    <row r="15" spans="1:9" s="109" customFormat="1" x14ac:dyDescent="0.2">
      <c r="A15" s="490" t="str">
        <f>'5-Buget_cerere'!A14</f>
        <v>CAP. 3</v>
      </c>
      <c r="B15" s="659" t="str">
        <f>'5-Buget_cerere'!B14</f>
        <v>Cheltuieli pentru proiectare și asistență tehnică</v>
      </c>
      <c r="C15" s="660"/>
      <c r="D15" s="660"/>
      <c r="E15" s="660"/>
      <c r="F15" s="660"/>
      <c r="G15" s="660"/>
      <c r="H15" s="661"/>
      <c r="I15" s="118"/>
    </row>
    <row r="16" spans="1:9" s="113" customFormat="1" x14ac:dyDescent="0.2">
      <c r="A16" s="491" t="str">
        <f>'5-Buget_cerere'!A15</f>
        <v>3.1.</v>
      </c>
      <c r="B16" s="492" t="str">
        <f>'5-Buget_cerere'!B15</f>
        <v>Studii</v>
      </c>
      <c r="C16" s="493">
        <f>'5-Buget_cerere'!I15</f>
        <v>0</v>
      </c>
      <c r="D16" s="107" t="str">
        <f t="shared" ref="D16:D21" si="5">IF(E16+F16+G16+H16+I16&lt;&gt;C16,"Eroare!","")</f>
        <v/>
      </c>
      <c r="E16" s="495">
        <v>0</v>
      </c>
      <c r="F16" s="495">
        <v>0</v>
      </c>
      <c r="G16" s="495">
        <v>0</v>
      </c>
      <c r="H16" s="495">
        <v>0</v>
      </c>
      <c r="I16" s="495">
        <v>0</v>
      </c>
    </row>
    <row r="17" spans="1:9" s="113" customFormat="1" ht="36" x14ac:dyDescent="0.2">
      <c r="A17" s="491" t="str">
        <f>'5-Buget_cerere'!A16</f>
        <v xml:space="preserve">3.2. </v>
      </c>
      <c r="B17" s="492" t="str">
        <f>'5-Buget_cerere'!B16</f>
        <v>Documentaţii-suport şi cheltuieli pentru obţinerea de avize, acorduri şi autorizaţii</v>
      </c>
      <c r="C17" s="493">
        <f>'5-Buget_cerere'!I16</f>
        <v>0</v>
      </c>
      <c r="D17" s="107" t="str">
        <f t="shared" si="5"/>
        <v/>
      </c>
      <c r="E17" s="495">
        <v>0</v>
      </c>
      <c r="F17" s="495">
        <v>0</v>
      </c>
      <c r="G17" s="495">
        <v>0</v>
      </c>
      <c r="H17" s="495">
        <v>0</v>
      </c>
      <c r="I17" s="495">
        <v>0</v>
      </c>
    </row>
    <row r="18" spans="1:9" s="113" customFormat="1" x14ac:dyDescent="0.2">
      <c r="A18" s="491" t="str">
        <f>'5-Buget_cerere'!A19</f>
        <v>3.3.</v>
      </c>
      <c r="B18" s="492" t="str">
        <f>'5-Buget_cerere'!B19</f>
        <v>Proiectare</v>
      </c>
      <c r="C18" s="493">
        <f>'5-Buget_cerere'!I19</f>
        <v>0</v>
      </c>
      <c r="D18" s="107" t="str">
        <f t="shared" si="5"/>
        <v/>
      </c>
      <c r="E18" s="495">
        <v>0</v>
      </c>
      <c r="F18" s="495">
        <v>0</v>
      </c>
      <c r="G18" s="495">
        <v>0</v>
      </c>
      <c r="H18" s="495">
        <v>0</v>
      </c>
      <c r="I18" s="495">
        <v>0</v>
      </c>
    </row>
    <row r="19" spans="1:9" s="113" customFormat="1" x14ac:dyDescent="0.2">
      <c r="A19" s="492" t="str">
        <f>'5-Buget_cerere'!A20</f>
        <v>3.4.</v>
      </c>
      <c r="B19" s="492" t="str">
        <f>'5-Buget_cerere'!B20</f>
        <v>Consultanţă</v>
      </c>
      <c r="C19" s="493">
        <f>'5-Buget_cerere'!I20</f>
        <v>0</v>
      </c>
      <c r="D19" s="107" t="str">
        <f t="shared" si="5"/>
        <v/>
      </c>
      <c r="E19" s="495">
        <v>0</v>
      </c>
      <c r="F19" s="495">
        <v>0</v>
      </c>
      <c r="G19" s="495">
        <v>0</v>
      </c>
      <c r="H19" s="495">
        <v>0</v>
      </c>
      <c r="I19" s="495">
        <v>0</v>
      </c>
    </row>
    <row r="20" spans="1:9" s="113" customFormat="1" x14ac:dyDescent="0.2">
      <c r="A20" s="491" t="str">
        <f>'5-Buget_cerere'!A21</f>
        <v>3.5.</v>
      </c>
      <c r="B20" s="492" t="str">
        <f>'5-Buget_cerere'!B21</f>
        <v>Asistenţă tehnică</v>
      </c>
      <c r="C20" s="493">
        <f>'5-Buget_cerere'!I21</f>
        <v>0</v>
      </c>
      <c r="D20" s="107" t="str">
        <f t="shared" si="5"/>
        <v/>
      </c>
      <c r="E20" s="495">
        <v>0</v>
      </c>
      <c r="F20" s="495">
        <v>0</v>
      </c>
      <c r="G20" s="495">
        <v>0</v>
      </c>
      <c r="H20" s="495">
        <v>0</v>
      </c>
      <c r="I20" s="495">
        <v>0</v>
      </c>
    </row>
    <row r="21" spans="1:9" s="109" customFormat="1" x14ac:dyDescent="0.2">
      <c r="A21" s="490"/>
      <c r="B21" s="498" t="str">
        <f>'5-Buget_cerere'!B22</f>
        <v> TOTAL CAPITOL 3</v>
      </c>
      <c r="C21" s="493">
        <f>'5-Buget_cerere'!I22</f>
        <v>0</v>
      </c>
      <c r="D21" s="107" t="str">
        <f t="shared" si="5"/>
        <v/>
      </c>
      <c r="E21" s="497">
        <f>E16+E17+E18+E19+E20</f>
        <v>0</v>
      </c>
      <c r="F21" s="497">
        <f t="shared" ref="F21:I21" si="6">F16+F17+F18+F19+F20</f>
        <v>0</v>
      </c>
      <c r="G21" s="497">
        <f t="shared" si="6"/>
        <v>0</v>
      </c>
      <c r="H21" s="497">
        <f t="shared" si="6"/>
        <v>0</v>
      </c>
      <c r="I21" s="497">
        <f t="shared" si="6"/>
        <v>0</v>
      </c>
    </row>
    <row r="22" spans="1:9" s="109" customFormat="1" x14ac:dyDescent="0.2">
      <c r="A22" s="490" t="str">
        <f>'5-Buget_cerere'!A23</f>
        <v>CAP. 4</v>
      </c>
      <c r="B22" s="659" t="str">
        <f>'5-Buget_cerere'!B23</f>
        <v>Cheltuieli pentru investiţia de bază</v>
      </c>
      <c r="C22" s="660"/>
      <c r="D22" s="660"/>
      <c r="E22" s="660"/>
      <c r="F22" s="660"/>
      <c r="G22" s="660"/>
      <c r="H22" s="661"/>
      <c r="I22" s="118"/>
    </row>
    <row r="23" spans="1:9" s="113" customFormat="1" x14ac:dyDescent="0.2">
      <c r="A23" s="491" t="str">
        <f>'5-Buget_cerere'!A24</f>
        <v>4.1.</v>
      </c>
      <c r="B23" s="492" t="str">
        <f>'5-Buget_cerere'!B24</f>
        <v>Construcţii şi instalaţii</v>
      </c>
      <c r="C23" s="493">
        <f>'5-Buget_cerere'!I24</f>
        <v>0</v>
      </c>
      <c r="D23" s="107" t="str">
        <f t="shared" ref="D23:D27" si="7">IF(E23+F23+G23+H23+I23&lt;&gt;C23,"Eroare!","")</f>
        <v/>
      </c>
      <c r="E23" s="495">
        <v>0</v>
      </c>
      <c r="F23" s="495">
        <v>0</v>
      </c>
      <c r="G23" s="495">
        <v>0</v>
      </c>
      <c r="H23" s="495">
        <v>0</v>
      </c>
      <c r="I23" s="495">
        <v>0</v>
      </c>
    </row>
    <row r="24" spans="1:9" s="113" customFormat="1" x14ac:dyDescent="0.2">
      <c r="A24" s="491" t="str">
        <f>'5-Buget_cerere'!A28</f>
        <v>4.2.</v>
      </c>
      <c r="B24" s="492" t="str">
        <f>'5-Buget_cerere'!B28</f>
        <v>Dotări</v>
      </c>
      <c r="C24" s="493">
        <f>'5-Buget_cerere'!I28</f>
        <v>0</v>
      </c>
      <c r="D24" s="107" t="str">
        <f t="shared" si="7"/>
        <v/>
      </c>
      <c r="E24" s="495">
        <v>0</v>
      </c>
      <c r="F24" s="495">
        <v>0</v>
      </c>
      <c r="G24" s="495">
        <v>0</v>
      </c>
      <c r="H24" s="495">
        <v>0</v>
      </c>
      <c r="I24" s="495">
        <v>0</v>
      </c>
    </row>
    <row r="25" spans="1:9" s="113" customFormat="1" x14ac:dyDescent="0.2">
      <c r="A25" s="491" t="str">
        <f>'5-Buget_cerere'!A29</f>
        <v>4.3.</v>
      </c>
      <c r="B25" s="492" t="str">
        <f>'5-Buget_cerere'!B29</f>
        <v>Active necorporale</v>
      </c>
      <c r="C25" s="493">
        <f>'5-Buget_cerere'!I29</f>
        <v>0</v>
      </c>
      <c r="D25" s="107" t="str">
        <f t="shared" si="7"/>
        <v/>
      </c>
      <c r="E25" s="495">
        <v>0</v>
      </c>
      <c r="F25" s="495">
        <v>0</v>
      </c>
      <c r="G25" s="495">
        <v>0</v>
      </c>
      <c r="H25" s="495">
        <v>0</v>
      </c>
      <c r="I25" s="495">
        <v>0</v>
      </c>
    </row>
    <row r="26" spans="1:9" s="113" customFormat="1" ht="36" x14ac:dyDescent="0.2">
      <c r="A26" s="491" t="str">
        <f>'5-Buget_cerere'!A30</f>
        <v>4.4.</v>
      </c>
      <c r="B26" s="492" t="str">
        <f>'5-Buget_cerere'!B30</f>
        <v>Construcţii, instalaţii și dotări utilizate  în scopul în scopul obţinerii unei economii de energie</v>
      </c>
      <c r="C26" s="493">
        <f>'5-Buget_cerere'!I30</f>
        <v>0</v>
      </c>
      <c r="D26" s="107" t="str">
        <f t="shared" si="7"/>
        <v/>
      </c>
      <c r="E26" s="495">
        <v>0</v>
      </c>
      <c r="F26" s="495">
        <v>0</v>
      </c>
      <c r="G26" s="495">
        <v>0</v>
      </c>
      <c r="H26" s="495">
        <v>0</v>
      </c>
      <c r="I26" s="495">
        <v>0</v>
      </c>
    </row>
    <row r="27" spans="1:9" s="109" customFormat="1" x14ac:dyDescent="0.2">
      <c r="A27" s="490"/>
      <c r="B27" s="498" t="str">
        <f>'5-Buget_cerere'!B31</f>
        <v>TOTAL CAPITOL 4</v>
      </c>
      <c r="C27" s="493">
        <f>'5-Buget_cerere'!I31</f>
        <v>0</v>
      </c>
      <c r="D27" s="107" t="str">
        <f t="shared" si="7"/>
        <v/>
      </c>
      <c r="E27" s="497">
        <f>SUM(E23:E26)</f>
        <v>0</v>
      </c>
      <c r="F27" s="497">
        <f t="shared" ref="F27:I27" si="8">SUM(F23:F26)</f>
        <v>0</v>
      </c>
      <c r="G27" s="497">
        <f t="shared" si="8"/>
        <v>0</v>
      </c>
      <c r="H27" s="497">
        <f t="shared" si="8"/>
        <v>0</v>
      </c>
      <c r="I27" s="497">
        <f t="shared" si="8"/>
        <v>0</v>
      </c>
    </row>
    <row r="28" spans="1:9" s="109" customFormat="1" x14ac:dyDescent="0.2">
      <c r="A28" s="490" t="str">
        <f>'5-Buget_cerere'!A32</f>
        <v>CAP. 5</v>
      </c>
      <c r="B28" s="659" t="str">
        <f>'5-Buget_cerere'!B32:I32</f>
        <v>Alte cheltuieli</v>
      </c>
      <c r="C28" s="660"/>
      <c r="D28" s="660"/>
      <c r="E28" s="660"/>
      <c r="F28" s="660"/>
      <c r="G28" s="660"/>
      <c r="H28" s="661"/>
      <c r="I28" s="118"/>
    </row>
    <row r="29" spans="1:9" s="113" customFormat="1" x14ac:dyDescent="0.2">
      <c r="A29" s="491" t="str">
        <f>'5-Buget_cerere'!A33</f>
        <v>5.1.</v>
      </c>
      <c r="B29" s="492" t="str">
        <f>'5-Buget_cerere'!B33</f>
        <v>Organizare de şantier</v>
      </c>
      <c r="C29" s="493">
        <f>'5-Buget_cerere'!I33</f>
        <v>0</v>
      </c>
      <c r="D29" s="107" t="str">
        <f t="shared" ref="D29:D32" si="9">IF(E29+F29+G29+H29+I29&lt;&gt;C29,"Eroare!","")</f>
        <v/>
      </c>
      <c r="E29" s="495">
        <v>0</v>
      </c>
      <c r="F29" s="495">
        <v>0</v>
      </c>
      <c r="G29" s="495">
        <v>0</v>
      </c>
      <c r="H29" s="495">
        <v>0</v>
      </c>
      <c r="I29" s="495">
        <v>0</v>
      </c>
    </row>
    <row r="30" spans="1:9" s="109" customFormat="1" x14ac:dyDescent="0.2">
      <c r="A30" s="491" t="str">
        <f>'5-Buget_cerere'!A34</f>
        <v>5.2.</v>
      </c>
      <c r="B30" s="492" t="str">
        <f>'5-Buget_cerere'!B34</f>
        <v>Comisioane, cote, taxe, costul creditului</v>
      </c>
      <c r="C30" s="493">
        <f>'5-Buget_cerere'!I34</f>
        <v>0</v>
      </c>
      <c r="D30" s="107" t="str">
        <f t="shared" si="9"/>
        <v/>
      </c>
      <c r="E30" s="495">
        <v>0</v>
      </c>
      <c r="F30" s="495">
        <v>0</v>
      </c>
      <c r="G30" s="495">
        <v>0</v>
      </c>
      <c r="H30" s="495">
        <v>0</v>
      </c>
      <c r="I30" s="495">
        <v>0</v>
      </c>
    </row>
    <row r="31" spans="1:9" s="109" customFormat="1" x14ac:dyDescent="0.2">
      <c r="A31" s="491" t="str">
        <f>'5-Buget_cerere'!A35</f>
        <v>5.3.</v>
      </c>
      <c r="B31" s="492" t="str">
        <f>'5-Buget_cerere'!B35</f>
        <v>Cheltuieli diverse şi neprevăzute</v>
      </c>
      <c r="C31" s="493">
        <f>'5-Buget_cerere'!I35</f>
        <v>0</v>
      </c>
      <c r="D31" s="107" t="str">
        <f t="shared" si="9"/>
        <v/>
      </c>
      <c r="E31" s="495">
        <v>0</v>
      </c>
      <c r="F31" s="495">
        <v>0</v>
      </c>
      <c r="G31" s="495">
        <v>0</v>
      </c>
      <c r="H31" s="495">
        <v>0</v>
      </c>
      <c r="I31" s="495">
        <v>0</v>
      </c>
    </row>
    <row r="32" spans="1:9" s="109" customFormat="1" x14ac:dyDescent="0.2">
      <c r="A32" s="490"/>
      <c r="B32" s="498" t="str">
        <f>'5-Buget_cerere'!B36</f>
        <v>TOTAL CAPITOL 5</v>
      </c>
      <c r="C32" s="493">
        <f>'5-Buget_cerere'!I36</f>
        <v>0</v>
      </c>
      <c r="D32" s="107" t="str">
        <f t="shared" si="9"/>
        <v/>
      </c>
      <c r="E32" s="497">
        <f>SUM(E29:E31)</f>
        <v>0</v>
      </c>
      <c r="F32" s="497">
        <f>SUM(F29:F31)</f>
        <v>0</v>
      </c>
      <c r="G32" s="497">
        <f t="shared" ref="G32:H32" si="10">SUM(G29:G31)</f>
        <v>0</v>
      </c>
      <c r="H32" s="497">
        <f t="shared" si="10"/>
        <v>0</v>
      </c>
      <c r="I32" s="497">
        <f t="shared" ref="I32" si="11">SUM(I29:I31)</f>
        <v>0</v>
      </c>
    </row>
    <row r="33" spans="1:9" s="109" customFormat="1" x14ac:dyDescent="0.2">
      <c r="A33" s="490" t="str">
        <f>'5-Buget_cerere'!A37</f>
        <v>CAP. 6</v>
      </c>
      <c r="B33" s="659" t="str">
        <f>'5-Buget_cerere'!B37</f>
        <v>Cheltuieli pentru informare şi publicitate</v>
      </c>
      <c r="C33" s="660"/>
      <c r="D33" s="660"/>
      <c r="E33" s="660"/>
      <c r="F33" s="660"/>
      <c r="G33" s="660"/>
      <c r="H33" s="661"/>
      <c r="I33" s="118"/>
    </row>
    <row r="34" spans="1:9" s="109" customFormat="1" ht="36" x14ac:dyDescent="0.2">
      <c r="A34" s="491" t="str">
        <f>'5-Buget_cerere'!A38</f>
        <v>6.1.</v>
      </c>
      <c r="B34" s="492" t="str">
        <f>'5-Buget_cerere'!B38</f>
        <v xml:space="preserve">Cheltuieli cu activitățile obligatorii de informare și publicitate aferente proiectului  </v>
      </c>
      <c r="C34" s="493">
        <f>'5-Buget_cerere'!I38</f>
        <v>0</v>
      </c>
      <c r="D34" s="107" t="str">
        <f t="shared" ref="D34:D37" si="12">IF(E34+F34+G34+H34+I34&lt;&gt;C34,"Eroare!","")</f>
        <v/>
      </c>
      <c r="E34" s="495">
        <v>0</v>
      </c>
      <c r="F34" s="495">
        <v>0</v>
      </c>
      <c r="G34" s="495">
        <v>0</v>
      </c>
      <c r="H34" s="495">
        <v>0</v>
      </c>
      <c r="I34" s="495">
        <v>0</v>
      </c>
    </row>
    <row r="35" spans="1:9" s="109" customFormat="1" ht="24" hidden="1" x14ac:dyDescent="0.2">
      <c r="A35" s="491" t="str">
        <f>'5-Buget_cerere'!A39</f>
        <v xml:space="preserve">6.2. </v>
      </c>
      <c r="B35" s="492" t="str">
        <f>'5-Buget_cerere'!B39</f>
        <v xml:space="preserve">Cheltuielile de promovare a obiectivului de investiție </v>
      </c>
      <c r="C35" s="493">
        <f>'5-Buget_cerere'!I39</f>
        <v>0</v>
      </c>
      <c r="D35" s="107" t="str">
        <f t="shared" si="12"/>
        <v/>
      </c>
      <c r="E35" s="494"/>
      <c r="F35" s="494"/>
      <c r="G35" s="494"/>
      <c r="H35" s="494"/>
      <c r="I35" s="494"/>
    </row>
    <row r="36" spans="1:9" s="109" customFormat="1" hidden="1" x14ac:dyDescent="0.2">
      <c r="A36" s="491"/>
      <c r="B36" s="492"/>
      <c r="C36" s="493"/>
      <c r="D36" s="107" t="str">
        <f t="shared" si="12"/>
        <v/>
      </c>
      <c r="E36" s="494"/>
      <c r="F36" s="494"/>
      <c r="G36" s="494"/>
      <c r="H36" s="494"/>
      <c r="I36" s="494"/>
    </row>
    <row r="37" spans="1:9" s="109" customFormat="1" x14ac:dyDescent="0.2">
      <c r="A37" s="490"/>
      <c r="B37" s="498" t="str">
        <f>'5-Buget_cerere'!B41</f>
        <v>TOTAL CAPITOL 6</v>
      </c>
      <c r="C37" s="493">
        <f>'5-Buget_cerere'!I41</f>
        <v>0</v>
      </c>
      <c r="D37" s="107" t="str">
        <f t="shared" si="12"/>
        <v/>
      </c>
      <c r="E37" s="497">
        <f>SUM(E34:E35)</f>
        <v>0</v>
      </c>
      <c r="F37" s="497">
        <f t="shared" ref="F37:H37" si="13">SUM(F34:F35)</f>
        <v>0</v>
      </c>
      <c r="G37" s="497">
        <f t="shared" si="13"/>
        <v>0</v>
      </c>
      <c r="H37" s="497">
        <f t="shared" si="13"/>
        <v>0</v>
      </c>
      <c r="I37" s="497">
        <f t="shared" ref="I37" si="14">SUM(I34:I35)</f>
        <v>0</v>
      </c>
    </row>
    <row r="38" spans="1:9" s="109" customFormat="1" x14ac:dyDescent="0.2">
      <c r="A38" s="490" t="str">
        <f>'5-Buget_cerere'!A42</f>
        <v>CAP. 7</v>
      </c>
      <c r="B38" s="659" t="str">
        <f>'5-Buget_cerere'!B42</f>
        <v>Audit financiar</v>
      </c>
      <c r="C38" s="660"/>
      <c r="D38" s="660"/>
      <c r="E38" s="660"/>
      <c r="F38" s="660"/>
      <c r="G38" s="660"/>
      <c r="H38" s="661"/>
      <c r="I38" s="118"/>
    </row>
    <row r="39" spans="1:9" s="109" customFormat="1" x14ac:dyDescent="0.2">
      <c r="A39" s="490" t="str">
        <f>'5-Buget_cerere'!A43</f>
        <v>7.1.</v>
      </c>
      <c r="B39" s="491" t="str">
        <f>'5-Buget_cerere'!B43</f>
        <v>Audit financiar</v>
      </c>
      <c r="C39" s="493">
        <f>'5-Buget_cerere'!I43</f>
        <v>0</v>
      </c>
      <c r="D39" s="107" t="str">
        <f>IF(E39+F39+G39+H39+I39&lt;&gt;C39,"Eroare!","")</f>
        <v/>
      </c>
      <c r="E39" s="495">
        <v>0</v>
      </c>
      <c r="F39" s="495">
        <v>0</v>
      </c>
      <c r="G39" s="495">
        <v>0</v>
      </c>
      <c r="H39" s="495">
        <v>0</v>
      </c>
      <c r="I39" s="495">
        <v>0</v>
      </c>
    </row>
    <row r="40" spans="1:9" s="109" customFormat="1" x14ac:dyDescent="0.2">
      <c r="A40" s="490"/>
      <c r="B40" s="496" t="str">
        <f>'5-Buget_cerere'!B45</f>
        <v>TOTAL CAPITOL 7</v>
      </c>
      <c r="C40" s="493">
        <f>'5-Buget_cerere'!I45</f>
        <v>0</v>
      </c>
      <c r="D40" s="107" t="str">
        <f t="shared" ref="D40:D50" si="15">IF(E40+F40+G40+H40+I40&lt;&gt;C40,"Eroare!","")</f>
        <v/>
      </c>
      <c r="E40" s="497">
        <f>SUM(E39)</f>
        <v>0</v>
      </c>
      <c r="F40" s="497">
        <f>SUM(F39)</f>
        <v>0</v>
      </c>
      <c r="G40" s="497">
        <f t="shared" ref="G40:H40" si="16">SUM(G39)</f>
        <v>0</v>
      </c>
      <c r="H40" s="497">
        <f t="shared" si="16"/>
        <v>0</v>
      </c>
      <c r="I40" s="497">
        <f t="shared" ref="I40" si="17">SUM(I39)</f>
        <v>0</v>
      </c>
    </row>
    <row r="41" spans="1:9" s="109" customFormat="1" x14ac:dyDescent="0.2">
      <c r="A41" s="659" t="str">
        <f>'5-Buget_cerere'!B46</f>
        <v>Cheltuieli cu activități specifice priorității de investiție (finanțabile prin ajutor de minimis)</v>
      </c>
      <c r="B41" s="660"/>
      <c r="C41" s="660"/>
      <c r="D41" s="660"/>
      <c r="E41" s="660"/>
      <c r="F41" s="660"/>
      <c r="G41" s="660"/>
      <c r="H41" s="660"/>
      <c r="I41" s="661"/>
    </row>
    <row r="42" spans="1:9" s="109" customFormat="1" ht="36" x14ac:dyDescent="0.2">
      <c r="A42" s="490" t="str">
        <f>'5-Buget_cerere'!A47</f>
        <v>8.1.</v>
      </c>
      <c r="B42" s="499" t="str">
        <f>'5-Buget_cerere'!B47</f>
        <v>Cheltuieli cu activități de certificare/recertificare a produselor, serviciilor, proceselor</v>
      </c>
      <c r="C42" s="493">
        <f>'5-Buget_cerere'!I47</f>
        <v>0</v>
      </c>
      <c r="D42" s="107" t="str">
        <f t="shared" si="15"/>
        <v/>
      </c>
      <c r="E42" s="495">
        <v>0</v>
      </c>
      <c r="F42" s="495">
        <v>0</v>
      </c>
      <c r="G42" s="495">
        <v>0</v>
      </c>
      <c r="H42" s="495">
        <v>0</v>
      </c>
      <c r="I42" s="495">
        <v>0</v>
      </c>
    </row>
    <row r="43" spans="1:9" s="109" customFormat="1" ht="36" x14ac:dyDescent="0.2">
      <c r="A43" s="490" t="str">
        <f>'5-Buget_cerere'!A48</f>
        <v>8.2.</v>
      </c>
      <c r="B43" s="499" t="str">
        <f>'5-Buget_cerere'!B48</f>
        <v>Cheltuieli cu activități de certificare/recertificare a sistemelor de management</v>
      </c>
      <c r="C43" s="493">
        <f>'5-Buget_cerere'!I48</f>
        <v>0</v>
      </c>
      <c r="D43" s="107" t="str">
        <f t="shared" si="15"/>
        <v/>
      </c>
      <c r="E43" s="495">
        <v>0</v>
      </c>
      <c r="F43" s="495">
        <v>0</v>
      </c>
      <c r="G43" s="495">
        <v>0</v>
      </c>
      <c r="H43" s="495">
        <v>0</v>
      </c>
      <c r="I43" s="495">
        <v>0</v>
      </c>
    </row>
    <row r="44" spans="1:9" s="109" customFormat="1" ht="24" x14ac:dyDescent="0.2">
      <c r="A44" s="490" t="str">
        <f>'5-Buget_cerere'!A52</f>
        <v>8.6.</v>
      </c>
      <c r="B44" s="499" t="str">
        <f>'5-Buget_cerere'!B52</f>
        <v>Cheltuieli cu activități de dezvoltare a competențelor personalului</v>
      </c>
      <c r="C44" s="493">
        <f>'5-Buget_cerere'!I52</f>
        <v>0</v>
      </c>
      <c r="D44" s="107" t="str">
        <f t="shared" si="15"/>
        <v/>
      </c>
      <c r="E44" s="495">
        <v>0</v>
      </c>
      <c r="F44" s="495">
        <v>0</v>
      </c>
      <c r="G44" s="495">
        <v>0</v>
      </c>
      <c r="H44" s="495">
        <v>0</v>
      </c>
      <c r="I44" s="495">
        <v>0</v>
      </c>
    </row>
    <row r="45" spans="1:9" s="109" customFormat="1" x14ac:dyDescent="0.2">
      <c r="A45" s="490"/>
      <c r="B45" s="496" t="str">
        <f>'5-Buget_cerere'!B53</f>
        <v>TOTAL CAPITOL 8</v>
      </c>
      <c r="C45" s="493">
        <f>'5-Buget_cerere'!I53</f>
        <v>0</v>
      </c>
      <c r="D45" s="107" t="str">
        <f t="shared" si="15"/>
        <v/>
      </c>
      <c r="E45" s="497">
        <f>E42+E43+E44</f>
        <v>0</v>
      </c>
      <c r="F45" s="497">
        <f t="shared" ref="F45:I45" si="18">F42+F43+F44</f>
        <v>0</v>
      </c>
      <c r="G45" s="497">
        <f t="shared" si="18"/>
        <v>0</v>
      </c>
      <c r="H45" s="497">
        <f t="shared" si="18"/>
        <v>0</v>
      </c>
      <c r="I45" s="497">
        <f t="shared" si="18"/>
        <v>0</v>
      </c>
    </row>
    <row r="46" spans="1:9" s="109" customFormat="1" hidden="1" x14ac:dyDescent="0.2">
      <c r="A46" s="490"/>
      <c r="B46" s="490"/>
      <c r="C46" s="493">
        <f>'5-Buget_cerere'!I59</f>
        <v>0</v>
      </c>
      <c r="D46" s="107" t="str">
        <f t="shared" si="15"/>
        <v/>
      </c>
      <c r="E46" s="494"/>
      <c r="F46" s="494"/>
      <c r="G46" s="494"/>
      <c r="H46" s="494"/>
      <c r="I46" s="494"/>
    </row>
    <row r="47" spans="1:9" s="109" customFormat="1" hidden="1" x14ac:dyDescent="0.2">
      <c r="A47" s="490"/>
      <c r="B47" s="490"/>
      <c r="C47" s="493">
        <f>'5-Buget_cerere'!I60</f>
        <v>0</v>
      </c>
      <c r="D47" s="107" t="str">
        <f t="shared" si="15"/>
        <v/>
      </c>
      <c r="E47" s="494"/>
      <c r="F47" s="494"/>
      <c r="G47" s="494"/>
      <c r="H47" s="494"/>
      <c r="I47" s="494"/>
    </row>
    <row r="48" spans="1:9" s="109" customFormat="1" x14ac:dyDescent="0.2">
      <c r="A48" s="500"/>
      <c r="B48" s="501" t="str">
        <f>'5-Buget_cerere'!B55</f>
        <v>TOTAL GENERAL</v>
      </c>
      <c r="C48" s="493">
        <f>'5-Buget_cerere'!I55</f>
        <v>0</v>
      </c>
      <c r="D48" s="107" t="str">
        <f t="shared" si="15"/>
        <v/>
      </c>
      <c r="E48" s="497">
        <f>E11+E14+E21+E27+E32+E37+E40+E45</f>
        <v>0</v>
      </c>
      <c r="F48" s="497">
        <f t="shared" ref="F48:I48" si="19">F11+F14+F21+F27+F32+F37+F40+F45</f>
        <v>0</v>
      </c>
      <c r="G48" s="497">
        <f>G11+G14+G21+G27+G32+G37+G40+G45</f>
        <v>0</v>
      </c>
      <c r="H48" s="497">
        <f t="shared" si="19"/>
        <v>0</v>
      </c>
      <c r="I48" s="497">
        <f t="shared" si="19"/>
        <v>0</v>
      </c>
    </row>
    <row r="49" spans="1:11" s="118" customFormat="1" x14ac:dyDescent="0.2">
      <c r="A49" s="116"/>
      <c r="B49" s="117" t="s">
        <v>505</v>
      </c>
      <c r="C49" s="493">
        <f>'5-Buget_cerere'!E55</f>
        <v>0</v>
      </c>
      <c r="D49" s="107" t="str">
        <f t="shared" si="15"/>
        <v/>
      </c>
      <c r="E49" s="497">
        <f>E48-E50</f>
        <v>0</v>
      </c>
      <c r="F49" s="497">
        <f>F48-F50</f>
        <v>0</v>
      </c>
      <c r="G49" s="497">
        <f t="shared" ref="G49:I49" si="20">G48-G50</f>
        <v>0</v>
      </c>
      <c r="H49" s="497">
        <f t="shared" si="20"/>
        <v>0</v>
      </c>
      <c r="I49" s="497">
        <f t="shared" si="20"/>
        <v>0</v>
      </c>
      <c r="J49" s="119"/>
    </row>
    <row r="50" spans="1:11" s="118" customFormat="1" ht="15" customHeight="1" x14ac:dyDescent="0.2">
      <c r="A50" s="116"/>
      <c r="B50" s="117" t="s">
        <v>506</v>
      </c>
      <c r="C50" s="493">
        <f>'5-Buget_cerere'!H55</f>
        <v>0</v>
      </c>
      <c r="D50" s="107" t="str">
        <f t="shared" si="15"/>
        <v/>
      </c>
      <c r="E50" s="495">
        <v>0</v>
      </c>
      <c r="F50" s="495">
        <v>0</v>
      </c>
      <c r="G50" s="495">
        <v>0</v>
      </c>
      <c r="H50" s="495">
        <v>0</v>
      </c>
      <c r="I50" s="495">
        <v>0</v>
      </c>
    </row>
    <row r="51" spans="1:11" s="120" customFormat="1" x14ac:dyDescent="0.2">
      <c r="A51" s="102"/>
      <c r="B51" s="103" t="s">
        <v>507</v>
      </c>
      <c r="C51" s="502"/>
      <c r="D51" s="502" t="s">
        <v>730</v>
      </c>
      <c r="E51" s="503" t="e">
        <f>E49/$C$49</f>
        <v>#DIV/0!</v>
      </c>
      <c r="F51" s="503" t="e">
        <f>F49/$C$49</f>
        <v>#DIV/0!</v>
      </c>
      <c r="G51" s="503" t="e">
        <f>G49/$C$49</f>
        <v>#DIV/0!</v>
      </c>
      <c r="H51" s="503" t="e">
        <f>H49/$C$49</f>
        <v>#DIV/0!</v>
      </c>
      <c r="I51" s="503" t="e">
        <f>I49/$C$49</f>
        <v>#DIV/0!</v>
      </c>
    </row>
    <row r="52" spans="1:11" s="120" customFormat="1" x14ac:dyDescent="0.2">
      <c r="A52" s="102"/>
      <c r="B52" s="103"/>
      <c r="C52" s="502"/>
      <c r="D52" s="502" t="s">
        <v>436</v>
      </c>
      <c r="E52" s="503" t="e">
        <f>E48/$C$48</f>
        <v>#DIV/0!</v>
      </c>
      <c r="F52" s="503" t="e">
        <f>F48/$C$48</f>
        <v>#DIV/0!</v>
      </c>
      <c r="G52" s="503" t="e">
        <f t="shared" ref="G52:I52" si="21">G48/$C$48</f>
        <v>#DIV/0!</v>
      </c>
      <c r="H52" s="503" t="e">
        <f t="shared" si="21"/>
        <v>#DIV/0!</v>
      </c>
      <c r="I52" s="503" t="e">
        <f t="shared" si="21"/>
        <v>#DIV/0!</v>
      </c>
    </row>
    <row r="53" spans="1:11" s="8" customFormat="1" x14ac:dyDescent="0.2">
      <c r="A53" s="504"/>
      <c r="B53" s="505"/>
      <c r="C53" s="506" t="s">
        <v>436</v>
      </c>
      <c r="D53" s="507" t="s">
        <v>501</v>
      </c>
      <c r="E53" s="681" t="s">
        <v>32</v>
      </c>
      <c r="F53" s="681"/>
      <c r="G53" s="681"/>
      <c r="H53" s="681"/>
      <c r="I53" s="681"/>
    </row>
    <row r="54" spans="1:11" s="121" customFormat="1" x14ac:dyDescent="0.2">
      <c r="A54" s="102"/>
      <c r="B54" s="509" t="s">
        <v>502</v>
      </c>
      <c r="C54" s="506" t="s">
        <v>503</v>
      </c>
      <c r="D54" s="507" t="s">
        <v>504</v>
      </c>
      <c r="E54" s="506" t="s">
        <v>28</v>
      </c>
      <c r="F54" s="506" t="s">
        <v>29</v>
      </c>
      <c r="G54" s="506" t="s">
        <v>30</v>
      </c>
      <c r="H54" s="506" t="s">
        <v>31</v>
      </c>
      <c r="I54" s="506" t="s">
        <v>63</v>
      </c>
    </row>
    <row r="55" spans="1:11" s="124" customFormat="1" ht="24" x14ac:dyDescent="0.2">
      <c r="A55" s="117" t="str">
        <f>'5-Buget_cerere'!A59</f>
        <v>I</v>
      </c>
      <c r="B55" s="510" t="str">
        <f>'5-Buget_cerere'!B59</f>
        <v>Valoarea totală a cererii de finantare, din care :</v>
      </c>
      <c r="C55" s="123">
        <f>'5-Buget_cerere'!C59</f>
        <v>0</v>
      </c>
      <c r="D55" s="107" t="str">
        <f>IF(E55+F55+G55+H55+I55&lt;&gt;C55,"Eroare!","")</f>
        <v/>
      </c>
      <c r="E55" s="107">
        <f>E48</f>
        <v>0</v>
      </c>
      <c r="F55" s="107">
        <f>F48</f>
        <v>0</v>
      </c>
      <c r="G55" s="107">
        <f>G48</f>
        <v>0</v>
      </c>
      <c r="H55" s="107">
        <f>H48</f>
        <v>0</v>
      </c>
      <c r="I55" s="107">
        <f>I48</f>
        <v>0</v>
      </c>
    </row>
    <row r="56" spans="1:11" s="121" customFormat="1" ht="24" x14ac:dyDescent="0.2">
      <c r="A56" s="117" t="str">
        <f>'5-Buget_cerere'!A60</f>
        <v>I.a.</v>
      </c>
      <c r="B56" s="510" t="str">
        <f>'5-Buget_cerere'!B60</f>
        <v>Valoarea totala neeligibilă, inclusiv TVA aferenta</v>
      </c>
      <c r="C56" s="123">
        <f>'5-Buget_cerere'!C60</f>
        <v>0</v>
      </c>
      <c r="D56" s="107" t="str">
        <f>IF(E56+F56+G56+H56+I56&lt;&gt;C56,"Eroare!","")</f>
        <v/>
      </c>
      <c r="E56" s="508">
        <f>E50</f>
        <v>0</v>
      </c>
      <c r="F56" s="508">
        <f>F50</f>
        <v>0</v>
      </c>
      <c r="G56" s="508">
        <f>G50</f>
        <v>0</v>
      </c>
      <c r="H56" s="508">
        <f>H50</f>
        <v>0</v>
      </c>
      <c r="I56" s="508">
        <f>I50</f>
        <v>0</v>
      </c>
    </row>
    <row r="57" spans="1:11" s="121" customFormat="1" x14ac:dyDescent="0.2">
      <c r="A57" s="117" t="str">
        <f>'5-Buget_cerere'!A61</f>
        <v>I.b.</v>
      </c>
      <c r="B57" s="510" t="str">
        <f>'5-Buget_cerere'!B61</f>
        <v xml:space="preserve">Valoarea totala eligibilă </v>
      </c>
      <c r="C57" s="123">
        <f>'5-Buget_cerere'!C61</f>
        <v>0</v>
      </c>
      <c r="D57" s="107" t="str">
        <f t="shared" ref="D57:D61" si="22">IF(E57+F57+G57+H57+I57&lt;&gt;C57,"Eroare!","")</f>
        <v/>
      </c>
      <c r="E57" s="508">
        <f>E49</f>
        <v>0</v>
      </c>
      <c r="F57" s="508">
        <f>F49</f>
        <v>0</v>
      </c>
      <c r="G57" s="508">
        <f>G49</f>
        <v>0</v>
      </c>
      <c r="H57" s="508">
        <f>H49</f>
        <v>0</v>
      </c>
      <c r="I57" s="508">
        <f>I49</f>
        <v>0</v>
      </c>
      <c r="J57" s="125"/>
      <c r="K57" s="125"/>
    </row>
    <row r="58" spans="1:11" s="124" customFormat="1" x14ac:dyDescent="0.2">
      <c r="A58" s="117" t="str">
        <f>'5-Buget_cerere'!A62</f>
        <v>II</v>
      </c>
      <c r="B58" s="510" t="str">
        <f>'5-Buget_cerere'!B62</f>
        <v>Contribuţia totală a solicitantului, din care:</v>
      </c>
      <c r="C58" s="123">
        <f>'5-Buget_cerere'!C62</f>
        <v>0</v>
      </c>
      <c r="D58" s="107" t="e">
        <f t="shared" si="22"/>
        <v>#DIV/0!</v>
      </c>
      <c r="E58" s="107" t="e">
        <f>SUM(E59:E60)</f>
        <v>#DIV/0!</v>
      </c>
      <c r="F58" s="107" t="e">
        <f>SUM(F59:F60)</f>
        <v>#DIV/0!</v>
      </c>
      <c r="G58" s="107" t="e">
        <f>SUM(G59:G60)</f>
        <v>#DIV/0!</v>
      </c>
      <c r="H58" s="107" t="e">
        <f>SUM(H59:H60)</f>
        <v>#DIV/0!</v>
      </c>
      <c r="I58" s="107" t="e">
        <f>SUM(I59:I60)</f>
        <v>#DIV/0!</v>
      </c>
    </row>
    <row r="59" spans="1:11" s="121" customFormat="1" ht="20.45" customHeight="1" x14ac:dyDescent="0.2">
      <c r="A59" s="117" t="str">
        <f>'5-Buget_cerere'!A63</f>
        <v>II.a.</v>
      </c>
      <c r="B59" s="510" t="str">
        <f>'5-Buget_cerere'!B63</f>
        <v xml:space="preserve">Contribuţia solicitantului la cheltuieli eligibile </v>
      </c>
      <c r="C59" s="123">
        <f>'5-Buget_cerere'!C63</f>
        <v>0</v>
      </c>
      <c r="D59" s="107" t="e">
        <f t="shared" si="22"/>
        <v>#DIV/0!</v>
      </c>
      <c r="E59" s="511" t="e">
        <f>E51*'5-Buget_cerere'!$C$63</f>
        <v>#DIV/0!</v>
      </c>
      <c r="F59" s="511" t="e">
        <f>F51*'5-Buget_cerere'!$C$63</f>
        <v>#DIV/0!</v>
      </c>
      <c r="G59" s="511" t="e">
        <f>G51*'5-Buget_cerere'!$C$63</f>
        <v>#DIV/0!</v>
      </c>
      <c r="H59" s="511" t="e">
        <f>H51*'5-Buget_cerere'!$C$63</f>
        <v>#DIV/0!</v>
      </c>
      <c r="I59" s="511" t="e">
        <f>I51*'5-Buget_cerere'!$C$63</f>
        <v>#DIV/0!</v>
      </c>
    </row>
    <row r="60" spans="1:11" s="121" customFormat="1" ht="31.9" customHeight="1" x14ac:dyDescent="0.2">
      <c r="A60" s="117" t="str">
        <f>'5-Buget_cerere'!A64</f>
        <v>II.b.</v>
      </c>
      <c r="B60" s="510" t="str">
        <f>'5-Buget_cerere'!B64</f>
        <v>Contribuţia solicitantului la cheltuieli neeligibile, inclusiv TVA aferenta</v>
      </c>
      <c r="C60" s="123">
        <f>'5-Buget_cerere'!C64</f>
        <v>0</v>
      </c>
      <c r="D60" s="107" t="str">
        <f t="shared" si="22"/>
        <v/>
      </c>
      <c r="E60" s="508">
        <f>E50</f>
        <v>0</v>
      </c>
      <c r="F60" s="508">
        <f>F50</f>
        <v>0</v>
      </c>
      <c r="G60" s="508">
        <f>G50</f>
        <v>0</v>
      </c>
      <c r="H60" s="508">
        <f>H50</f>
        <v>0</v>
      </c>
      <c r="I60" s="508">
        <f>I50</f>
        <v>0</v>
      </c>
    </row>
    <row r="61" spans="1:11" s="124" customFormat="1" x14ac:dyDescent="0.2">
      <c r="A61" s="117" t="str">
        <f>'5-Buget_cerere'!A65</f>
        <v>III</v>
      </c>
      <c r="B61" s="510" t="str">
        <f>'5-Buget_cerere'!B65</f>
        <v>Finanțarea nerambursabilă totală solicitată</v>
      </c>
      <c r="C61" s="123">
        <f>'5-Buget_cerere'!C65</f>
        <v>0</v>
      </c>
      <c r="D61" s="107" t="e">
        <f t="shared" si="22"/>
        <v>#DIV/0!</v>
      </c>
      <c r="E61" s="511" t="e">
        <f>E51*'5-Buget_cerere'!$C$65</f>
        <v>#DIV/0!</v>
      </c>
      <c r="F61" s="511" t="e">
        <f>F51*'5-Buget_cerere'!$C$65</f>
        <v>#DIV/0!</v>
      </c>
      <c r="G61" s="511" t="e">
        <f>G51*'5-Buget_cerere'!$C$65</f>
        <v>#DIV/0!</v>
      </c>
      <c r="H61" s="511" t="e">
        <f>H51*'5-Buget_cerere'!$C$65</f>
        <v>#DIV/0!</v>
      </c>
      <c r="I61" s="511" t="e">
        <f>I51*'5-Buget_cerere'!$C$65</f>
        <v>#DIV/0!</v>
      </c>
    </row>
    <row r="62" spans="1:11" s="124" customFormat="1" x14ac:dyDescent="0.2">
      <c r="A62" s="126"/>
      <c r="B62" s="127"/>
      <c r="C62" s="125"/>
      <c r="D62" s="128"/>
      <c r="E62" s="129"/>
      <c r="F62" s="129"/>
      <c r="G62" s="129"/>
      <c r="H62" s="129"/>
      <c r="I62" s="129"/>
    </row>
    <row r="63" spans="1:11" s="124" customFormat="1" x14ac:dyDescent="0.2">
      <c r="A63" s="126"/>
      <c r="B63" s="127"/>
      <c r="C63" s="125"/>
      <c r="D63" s="128"/>
      <c r="E63" s="129"/>
      <c r="F63" s="129"/>
      <c r="G63" s="129"/>
      <c r="H63" s="129"/>
      <c r="I63" s="129"/>
    </row>
    <row r="64" spans="1:11" s="124" customFormat="1" x14ac:dyDescent="0.2">
      <c r="A64" s="126"/>
      <c r="B64" s="127"/>
      <c r="C64" s="125"/>
      <c r="D64" s="128"/>
      <c r="E64" s="129"/>
      <c r="F64" s="129"/>
      <c r="G64" s="129"/>
      <c r="H64" s="129"/>
      <c r="I64" s="129"/>
    </row>
    <row r="65" spans="1:9" s="113" customFormat="1" x14ac:dyDescent="0.2">
      <c r="A65" s="130"/>
      <c r="B65" s="131"/>
      <c r="C65" s="132"/>
      <c r="D65" s="105"/>
      <c r="E65" s="106"/>
      <c r="F65" s="106"/>
      <c r="G65" s="106"/>
      <c r="H65" s="106"/>
    </row>
    <row r="66" spans="1:9" x14ac:dyDescent="0.2">
      <c r="A66" s="678" t="s">
        <v>58</v>
      </c>
      <c r="B66" s="678"/>
      <c r="C66" s="673" t="s">
        <v>49</v>
      </c>
      <c r="D66" s="674" t="s">
        <v>50</v>
      </c>
      <c r="E66" s="679" t="s">
        <v>32</v>
      </c>
      <c r="F66" s="680"/>
      <c r="G66" s="680"/>
      <c r="H66" s="680"/>
      <c r="I66" s="680"/>
    </row>
    <row r="67" spans="1:9" s="108" customFormat="1" x14ac:dyDescent="0.2">
      <c r="A67" s="678"/>
      <c r="B67" s="678"/>
      <c r="C67" s="673"/>
      <c r="D67" s="674"/>
      <c r="E67" s="107" t="s">
        <v>28</v>
      </c>
      <c r="F67" s="107" t="s">
        <v>29</v>
      </c>
      <c r="G67" s="107" t="s">
        <v>30</v>
      </c>
      <c r="H67" s="107" t="s">
        <v>31</v>
      </c>
      <c r="I67" s="107" t="s">
        <v>63</v>
      </c>
    </row>
    <row r="68" spans="1:9" s="134" customFormat="1" x14ac:dyDescent="0.2">
      <c r="A68" s="662" t="s">
        <v>67</v>
      </c>
      <c r="B68" s="662"/>
      <c r="C68" s="111">
        <f>'5-Buget_cerere'!C59</f>
        <v>0</v>
      </c>
      <c r="D68" s="112" t="str">
        <f>IF(E68+F68+G68+H68+I68&lt;&gt;C68,"Eroare!","")</f>
        <v/>
      </c>
      <c r="E68" s="149">
        <f>E48</f>
        <v>0</v>
      </c>
      <c r="F68" s="133">
        <f>F48</f>
        <v>0</v>
      </c>
      <c r="G68" s="133">
        <f>G48</f>
        <v>0</v>
      </c>
      <c r="H68" s="133">
        <f>H48</f>
        <v>0</v>
      </c>
      <c r="I68" s="133">
        <f>I48</f>
        <v>0</v>
      </c>
    </row>
    <row r="69" spans="1:9" s="134" customFormat="1" x14ac:dyDescent="0.2">
      <c r="A69" s="663" t="s">
        <v>69</v>
      </c>
      <c r="B69" s="664"/>
      <c r="C69" s="135">
        <f>'5-Buget_cerere'!G55</f>
        <v>0</v>
      </c>
      <c r="D69" s="112" t="str">
        <f t="shared" ref="D69:D74" si="23">IF(E69+F69+G69+H69+I69&lt;&gt;C69,"Eroare!","")</f>
        <v/>
      </c>
      <c r="E69" s="153">
        <v>0</v>
      </c>
      <c r="F69" s="153">
        <v>0</v>
      </c>
      <c r="G69" s="153">
        <v>0</v>
      </c>
      <c r="H69" s="153">
        <v>0</v>
      </c>
      <c r="I69" s="153">
        <v>0</v>
      </c>
    </row>
    <row r="70" spans="1:9" s="134" customFormat="1" x14ac:dyDescent="0.2">
      <c r="A70" s="663" t="s">
        <v>596</v>
      </c>
      <c r="B70" s="664"/>
      <c r="C70" s="135">
        <f>'5-Buget_cerere'!D55+'5-Buget_cerere'!G55</f>
        <v>0</v>
      </c>
      <c r="D70" s="112" t="str">
        <f t="shared" si="23"/>
        <v/>
      </c>
      <c r="E70" s="153">
        <v>0</v>
      </c>
      <c r="F70" s="153">
        <v>0</v>
      </c>
      <c r="G70" s="153">
        <v>0</v>
      </c>
      <c r="H70" s="153">
        <v>0</v>
      </c>
      <c r="I70" s="153">
        <v>0</v>
      </c>
    </row>
    <row r="71" spans="1:9" s="134" customFormat="1" ht="28.15" customHeight="1" x14ac:dyDescent="0.2">
      <c r="A71" s="662" t="s">
        <v>51</v>
      </c>
      <c r="B71" s="662"/>
      <c r="C71" s="111">
        <f>'5-Buget_cerere'!C62</f>
        <v>0</v>
      </c>
      <c r="D71" s="112" t="e">
        <f>IF(E71+F71+G71+H71+I71&lt;&gt;C71,"Eroare!","")</f>
        <v>#DIV/0!</v>
      </c>
      <c r="E71" s="133" t="e">
        <f>SUM(E72:E73)</f>
        <v>#DIV/0!</v>
      </c>
      <c r="F71" s="133" t="e">
        <f>SUM(F72:F73)</f>
        <v>#DIV/0!</v>
      </c>
      <c r="G71" s="133" t="e">
        <f>SUM(G72:G73)</f>
        <v>#DIV/0!</v>
      </c>
      <c r="H71" s="133" t="e">
        <f>SUM(H72:H73)</f>
        <v>#DIV/0!</v>
      </c>
      <c r="I71" s="133" t="e">
        <f>SUM(I72:I73)</f>
        <v>#DIV/0!</v>
      </c>
    </row>
    <row r="72" spans="1:9" s="108" customFormat="1" x14ac:dyDescent="0.2">
      <c r="A72" s="667" t="s">
        <v>59</v>
      </c>
      <c r="B72" s="667"/>
      <c r="C72" s="111">
        <f>'5-Buget_cerere'!C63+'5-Buget_cerere'!C64</f>
        <v>0</v>
      </c>
      <c r="D72" s="112"/>
      <c r="E72" s="133" t="e">
        <f>E59+E60-E73</f>
        <v>#DIV/0!</v>
      </c>
      <c r="F72" s="133" t="e">
        <f>F59+F60-F73</f>
        <v>#DIV/0!</v>
      </c>
      <c r="G72" s="133" t="e">
        <f>G59+G60-G73</f>
        <v>#DIV/0!</v>
      </c>
      <c r="H72" s="133" t="e">
        <f>H59+H60-H73</f>
        <v>#DIV/0!</v>
      </c>
      <c r="I72" s="133" t="e">
        <f>I59+I60-I73</f>
        <v>#DIV/0!</v>
      </c>
    </row>
    <row r="73" spans="1:9" s="108" customFormat="1" x14ac:dyDescent="0.2">
      <c r="A73" s="667" t="s">
        <v>60</v>
      </c>
      <c r="B73" s="667"/>
      <c r="C73" s="111"/>
      <c r="D73" s="112" t="str">
        <f t="shared" si="23"/>
        <v/>
      </c>
      <c r="E73" s="153">
        <v>0</v>
      </c>
      <c r="F73" s="153">
        <v>0</v>
      </c>
      <c r="G73" s="153">
        <v>0</v>
      </c>
      <c r="H73" s="153">
        <v>0</v>
      </c>
      <c r="I73" s="153">
        <v>0</v>
      </c>
    </row>
    <row r="74" spans="1:9" s="134" customFormat="1" x14ac:dyDescent="0.2">
      <c r="A74" s="662" t="str">
        <f>'5-Buget_cerere'!B65</f>
        <v>Finanțarea nerambursabilă totală solicitată</v>
      </c>
      <c r="B74" s="662"/>
      <c r="C74" s="111">
        <f>'5-Buget_cerere'!C65</f>
        <v>0</v>
      </c>
      <c r="D74" s="112" t="e">
        <f t="shared" si="23"/>
        <v>#DIV/0!</v>
      </c>
      <c r="E74" s="148" t="e">
        <f>E61</f>
        <v>#DIV/0!</v>
      </c>
      <c r="F74" s="148" t="e">
        <f>F61</f>
        <v>#DIV/0!</v>
      </c>
      <c r="G74" s="148" t="e">
        <f>G61</f>
        <v>#DIV/0!</v>
      </c>
      <c r="H74" s="148" t="e">
        <f>H61</f>
        <v>#DIV/0!</v>
      </c>
      <c r="I74" s="148" t="e">
        <f>I61</f>
        <v>#DIV/0!</v>
      </c>
    </row>
    <row r="75" spans="1:9" s="134" customFormat="1" x14ac:dyDescent="0.2">
      <c r="A75" s="666" t="s">
        <v>509</v>
      </c>
      <c r="B75" s="666"/>
      <c r="C75" s="115">
        <f>'5-Buget_cerere'!C59</f>
        <v>0</v>
      </c>
      <c r="D75" s="112" t="e">
        <f>IF(E75+F75+G75+H75+I75&lt;&gt;C75,"Eroare!","")</f>
        <v>#DIV/0!</v>
      </c>
      <c r="E75" s="133" t="e">
        <f>E74+E71</f>
        <v>#DIV/0!</v>
      </c>
      <c r="F75" s="133" t="e">
        <f>F74+F71</f>
        <v>#DIV/0!</v>
      </c>
      <c r="G75" s="133" t="e">
        <f>G74+G71</f>
        <v>#DIV/0!</v>
      </c>
      <c r="H75" s="133" t="e">
        <f>H74+H71</f>
        <v>#DIV/0!</v>
      </c>
      <c r="I75" s="133" t="e">
        <f>I74+I71</f>
        <v>#DIV/0!</v>
      </c>
    </row>
    <row r="76" spans="1:9" s="134" customFormat="1" x14ac:dyDescent="0.2">
      <c r="A76" s="666" t="s">
        <v>484</v>
      </c>
      <c r="B76" s="666"/>
      <c r="C76" s="115" t="str">
        <f t="shared" ref="C76:I76" si="24">IF(C75=C68,"DA","NU")</f>
        <v>DA</v>
      </c>
      <c r="D76" s="115" t="e">
        <f t="shared" si="24"/>
        <v>#DIV/0!</v>
      </c>
      <c r="E76" s="115" t="e">
        <f t="shared" si="24"/>
        <v>#DIV/0!</v>
      </c>
      <c r="F76" s="115" t="e">
        <f t="shared" si="24"/>
        <v>#DIV/0!</v>
      </c>
      <c r="G76" s="115" t="e">
        <f t="shared" si="24"/>
        <v>#DIV/0!</v>
      </c>
      <c r="H76" s="115" t="e">
        <f t="shared" si="24"/>
        <v>#DIV/0!</v>
      </c>
      <c r="I76" s="115" t="e">
        <f t="shared" si="24"/>
        <v>#DIV/0!</v>
      </c>
    </row>
    <row r="77" spans="1:9" s="134" customFormat="1" x14ac:dyDescent="0.2">
      <c r="A77" s="136"/>
      <c r="B77" s="137"/>
      <c r="C77" s="132"/>
      <c r="D77" s="105"/>
      <c r="E77" s="106"/>
      <c r="F77" s="106"/>
      <c r="G77" s="106"/>
      <c r="H77" s="106"/>
    </row>
    <row r="78" spans="1:9" s="108" customFormat="1" x14ac:dyDescent="0.2">
      <c r="A78" s="665" t="s">
        <v>508</v>
      </c>
      <c r="B78" s="665"/>
      <c r="C78" s="665"/>
      <c r="D78" s="105"/>
      <c r="E78" s="106"/>
      <c r="F78" s="106"/>
      <c r="G78" s="106"/>
      <c r="H78" s="106"/>
    </row>
    <row r="79" spans="1:9" s="108" customFormat="1" ht="15" customHeight="1" x14ac:dyDescent="0.2">
      <c r="A79" s="653" t="s">
        <v>7</v>
      </c>
      <c r="B79" s="654"/>
      <c r="C79" s="138"/>
      <c r="D79" s="138"/>
      <c r="E79" s="107" t="s">
        <v>28</v>
      </c>
      <c r="F79" s="107" t="s">
        <v>29</v>
      </c>
      <c r="G79" s="107" t="s">
        <v>30</v>
      </c>
      <c r="H79" s="107" t="s">
        <v>31</v>
      </c>
      <c r="I79" s="107" t="s">
        <v>63</v>
      </c>
    </row>
    <row r="80" spans="1:9" s="108" customFormat="1" ht="15" customHeight="1" x14ac:dyDescent="0.2">
      <c r="A80" s="655" t="s">
        <v>0</v>
      </c>
      <c r="B80" s="656"/>
      <c r="C80" s="112"/>
      <c r="D80" s="112"/>
      <c r="E80" s="133">
        <f>E73</f>
        <v>0</v>
      </c>
      <c r="F80" s="133">
        <f>F73</f>
        <v>0</v>
      </c>
      <c r="G80" s="133">
        <f>G73</f>
        <v>0</v>
      </c>
      <c r="H80" s="133">
        <f>H73</f>
        <v>0</v>
      </c>
      <c r="I80" s="133">
        <f>I73</f>
        <v>0</v>
      </c>
    </row>
    <row r="81" spans="1:9" s="108" customFormat="1" ht="15" customHeight="1" x14ac:dyDescent="0.2">
      <c r="A81" s="655" t="s">
        <v>1</v>
      </c>
      <c r="B81" s="656"/>
      <c r="C81" s="112"/>
      <c r="D81" s="112"/>
      <c r="E81" s="153">
        <v>0</v>
      </c>
      <c r="F81" s="153">
        <v>0</v>
      </c>
      <c r="G81" s="153">
        <v>0</v>
      </c>
      <c r="H81" s="153">
        <v>0</v>
      </c>
      <c r="I81" s="153">
        <v>0</v>
      </c>
    </row>
    <row r="82" spans="1:9" s="108" customFormat="1" ht="15" customHeight="1" x14ac:dyDescent="0.2">
      <c r="A82" s="655" t="s">
        <v>2</v>
      </c>
      <c r="B82" s="656"/>
      <c r="C82" s="112"/>
      <c r="D82" s="112"/>
      <c r="E82" s="153">
        <v>0</v>
      </c>
      <c r="F82" s="153">
        <v>0</v>
      </c>
      <c r="G82" s="153">
        <v>0</v>
      </c>
      <c r="H82" s="153">
        <v>0</v>
      </c>
      <c r="I82" s="153">
        <v>0</v>
      </c>
    </row>
    <row r="83" spans="1:9" s="134" customFormat="1" ht="15" customHeight="1" x14ac:dyDescent="0.2">
      <c r="A83" s="651" t="s">
        <v>3</v>
      </c>
      <c r="B83" s="652"/>
      <c r="C83" s="112"/>
      <c r="D83" s="112"/>
      <c r="E83" s="133">
        <f>E82+E81</f>
        <v>0</v>
      </c>
      <c r="F83" s="133">
        <f t="shared" ref="F83:I83" si="25">F82+F81</f>
        <v>0</v>
      </c>
      <c r="G83" s="133">
        <f t="shared" si="25"/>
        <v>0</v>
      </c>
      <c r="H83" s="133">
        <f t="shared" si="25"/>
        <v>0</v>
      </c>
      <c r="I83" s="133">
        <f t="shared" si="25"/>
        <v>0</v>
      </c>
    </row>
    <row r="85" spans="1:9" ht="12" customHeight="1" x14ac:dyDescent="0.2">
      <c r="A85" s="653" t="s">
        <v>7</v>
      </c>
      <c r="B85" s="654"/>
      <c r="C85" s="138"/>
      <c r="D85" s="138"/>
      <c r="E85" s="107" t="s">
        <v>64</v>
      </c>
      <c r="F85" s="107" t="s">
        <v>65</v>
      </c>
      <c r="G85" s="107" t="s">
        <v>66</v>
      </c>
      <c r="H85" s="107" t="s">
        <v>510</v>
      </c>
      <c r="I85" s="107" t="s">
        <v>511</v>
      </c>
    </row>
    <row r="86" spans="1:9" x14ac:dyDescent="0.2">
      <c r="A86" s="655" t="s">
        <v>0</v>
      </c>
      <c r="B86" s="656"/>
      <c r="C86" s="112"/>
      <c r="D86" s="112"/>
      <c r="E86" s="153">
        <v>0</v>
      </c>
      <c r="F86" s="153">
        <v>0</v>
      </c>
      <c r="G86" s="153">
        <v>0</v>
      </c>
      <c r="H86" s="153">
        <v>0</v>
      </c>
      <c r="I86" s="153">
        <v>0</v>
      </c>
    </row>
    <row r="87" spans="1:9" x14ac:dyDescent="0.2">
      <c r="A87" s="655" t="s">
        <v>1</v>
      </c>
      <c r="B87" s="656"/>
      <c r="C87" s="112"/>
      <c r="D87" s="112"/>
      <c r="E87" s="153">
        <v>0</v>
      </c>
      <c r="F87" s="153">
        <v>0</v>
      </c>
      <c r="G87" s="153">
        <v>0</v>
      </c>
      <c r="H87" s="153">
        <v>0</v>
      </c>
      <c r="I87" s="153">
        <v>0</v>
      </c>
    </row>
    <row r="88" spans="1:9" x14ac:dyDescent="0.2">
      <c r="A88" s="655" t="s">
        <v>2</v>
      </c>
      <c r="B88" s="656"/>
      <c r="C88" s="112"/>
      <c r="D88" s="112"/>
      <c r="E88" s="153">
        <v>0</v>
      </c>
      <c r="F88" s="153">
        <v>0</v>
      </c>
      <c r="G88" s="153">
        <v>0</v>
      </c>
      <c r="H88" s="153">
        <v>0</v>
      </c>
      <c r="I88" s="153">
        <v>0</v>
      </c>
    </row>
    <row r="89" spans="1:9" x14ac:dyDescent="0.2">
      <c r="A89" s="651" t="s">
        <v>3</v>
      </c>
      <c r="B89" s="652"/>
      <c r="C89" s="112"/>
      <c r="D89" s="112"/>
      <c r="E89" s="133">
        <f>E88+E87</f>
        <v>0</v>
      </c>
      <c r="F89" s="133">
        <f>F88+F87</f>
        <v>0</v>
      </c>
      <c r="G89" s="133">
        <f>G88+G87</f>
        <v>0</v>
      </c>
      <c r="H89" s="133">
        <f>H88+H87</f>
        <v>0</v>
      </c>
      <c r="I89" s="133">
        <f>I88+I87</f>
        <v>0</v>
      </c>
    </row>
    <row r="91" spans="1:9" x14ac:dyDescent="0.2">
      <c r="A91" s="653" t="s">
        <v>7</v>
      </c>
      <c r="B91" s="654"/>
      <c r="C91" s="138"/>
      <c r="D91" s="138"/>
      <c r="E91" s="107" t="s">
        <v>163</v>
      </c>
      <c r="F91" s="107" t="s">
        <v>164</v>
      </c>
      <c r="G91" s="107" t="s">
        <v>165</v>
      </c>
      <c r="H91" s="107" t="s">
        <v>166</v>
      </c>
      <c r="I91" s="107" t="s">
        <v>167</v>
      </c>
    </row>
    <row r="92" spans="1:9" x14ac:dyDescent="0.2">
      <c r="A92" s="655" t="s">
        <v>0</v>
      </c>
      <c r="B92" s="656"/>
      <c r="C92" s="112"/>
      <c r="D92" s="112"/>
      <c r="E92" s="153">
        <v>0</v>
      </c>
      <c r="F92" s="153">
        <v>0</v>
      </c>
      <c r="G92" s="153">
        <v>0</v>
      </c>
      <c r="H92" s="153">
        <v>0</v>
      </c>
      <c r="I92" s="153">
        <v>0</v>
      </c>
    </row>
    <row r="93" spans="1:9" x14ac:dyDescent="0.2">
      <c r="A93" s="655" t="s">
        <v>1</v>
      </c>
      <c r="B93" s="656"/>
      <c r="C93" s="112"/>
      <c r="D93" s="112"/>
      <c r="E93" s="153">
        <v>0</v>
      </c>
      <c r="F93" s="153">
        <v>0</v>
      </c>
      <c r="G93" s="153">
        <v>0</v>
      </c>
      <c r="H93" s="153">
        <v>0</v>
      </c>
      <c r="I93" s="153">
        <v>0</v>
      </c>
    </row>
    <row r="94" spans="1:9" x14ac:dyDescent="0.2">
      <c r="A94" s="655" t="s">
        <v>2</v>
      </c>
      <c r="B94" s="656"/>
      <c r="C94" s="112"/>
      <c r="D94" s="112"/>
      <c r="E94" s="153">
        <v>0</v>
      </c>
      <c r="F94" s="153">
        <v>0</v>
      </c>
      <c r="G94" s="153">
        <v>0</v>
      </c>
      <c r="H94" s="153">
        <v>0</v>
      </c>
      <c r="I94" s="153">
        <v>0</v>
      </c>
    </row>
    <row r="95" spans="1:9" x14ac:dyDescent="0.2">
      <c r="A95" s="651" t="s">
        <v>3</v>
      </c>
      <c r="B95" s="652"/>
      <c r="C95" s="112"/>
      <c r="D95" s="112"/>
      <c r="E95" s="133">
        <f>E94+E93</f>
        <v>0</v>
      </c>
      <c r="F95" s="133">
        <f>F94+F93</f>
        <v>0</v>
      </c>
      <c r="G95" s="133">
        <f>G94+G93</f>
        <v>0</v>
      </c>
      <c r="H95" s="133">
        <f>H94+H93</f>
        <v>0</v>
      </c>
      <c r="I95" s="133">
        <f>I94+I93</f>
        <v>0</v>
      </c>
    </row>
    <row r="97" spans="1:9" x14ac:dyDescent="0.2">
      <c r="A97" s="653" t="s">
        <v>7</v>
      </c>
      <c r="B97" s="654"/>
      <c r="C97" s="138"/>
      <c r="D97" s="138"/>
      <c r="E97" s="107" t="s">
        <v>168</v>
      </c>
      <c r="F97" s="107" t="s">
        <v>169</v>
      </c>
      <c r="G97" s="107" t="s">
        <v>170</v>
      </c>
      <c r="H97" s="107" t="s">
        <v>171</v>
      </c>
      <c r="I97" s="107" t="s">
        <v>172</v>
      </c>
    </row>
    <row r="98" spans="1:9" x14ac:dyDescent="0.2">
      <c r="A98" s="655" t="s">
        <v>0</v>
      </c>
      <c r="B98" s="656"/>
      <c r="C98" s="112"/>
      <c r="D98" s="112"/>
      <c r="E98" s="153">
        <v>0</v>
      </c>
      <c r="F98" s="153">
        <v>0</v>
      </c>
      <c r="G98" s="153">
        <v>0</v>
      </c>
      <c r="H98" s="153">
        <v>0</v>
      </c>
      <c r="I98" s="153">
        <v>0</v>
      </c>
    </row>
    <row r="99" spans="1:9" x14ac:dyDescent="0.2">
      <c r="A99" s="655" t="s">
        <v>1</v>
      </c>
      <c r="B99" s="656"/>
      <c r="C99" s="112"/>
      <c r="D99" s="112"/>
      <c r="E99" s="153">
        <v>0</v>
      </c>
      <c r="F99" s="153">
        <v>0</v>
      </c>
      <c r="G99" s="153">
        <v>0</v>
      </c>
      <c r="H99" s="153">
        <v>0</v>
      </c>
      <c r="I99" s="153">
        <v>0</v>
      </c>
    </row>
    <row r="100" spans="1:9" x14ac:dyDescent="0.2">
      <c r="A100" s="655" t="s">
        <v>2</v>
      </c>
      <c r="B100" s="656"/>
      <c r="C100" s="112"/>
      <c r="D100" s="112"/>
      <c r="E100" s="153">
        <v>0</v>
      </c>
      <c r="F100" s="153">
        <v>0</v>
      </c>
      <c r="G100" s="153">
        <v>0</v>
      </c>
      <c r="H100" s="153">
        <v>0</v>
      </c>
      <c r="I100" s="153">
        <v>0</v>
      </c>
    </row>
    <row r="101" spans="1:9" x14ac:dyDescent="0.2">
      <c r="A101" s="651" t="s">
        <v>3</v>
      </c>
      <c r="B101" s="652"/>
      <c r="C101" s="112"/>
      <c r="D101" s="112"/>
      <c r="E101" s="133">
        <f>E100+E99</f>
        <v>0</v>
      </c>
      <c r="F101" s="133">
        <f>F100+F99</f>
        <v>0</v>
      </c>
      <c r="G101" s="133">
        <f>G100+G99</f>
        <v>0</v>
      </c>
      <c r="H101" s="133">
        <f>H100+H99</f>
        <v>0</v>
      </c>
      <c r="I101" s="133">
        <f>I100+I99</f>
        <v>0</v>
      </c>
    </row>
    <row r="103" spans="1:9" x14ac:dyDescent="0.2">
      <c r="A103" s="653" t="s">
        <v>7</v>
      </c>
      <c r="B103" s="654"/>
      <c r="C103" s="138"/>
      <c r="D103" s="138"/>
      <c r="E103" s="107" t="s">
        <v>173</v>
      </c>
      <c r="F103" s="107" t="s">
        <v>174</v>
      </c>
      <c r="G103" s="107" t="s">
        <v>175</v>
      </c>
      <c r="H103" s="107" t="s">
        <v>176</v>
      </c>
      <c r="I103" s="107" t="s">
        <v>177</v>
      </c>
    </row>
    <row r="104" spans="1:9" x14ac:dyDescent="0.2">
      <c r="A104" s="655" t="s">
        <v>0</v>
      </c>
      <c r="B104" s="656"/>
      <c r="C104" s="112"/>
      <c r="D104" s="112"/>
      <c r="E104" s="153">
        <v>0</v>
      </c>
      <c r="F104" s="153">
        <v>0</v>
      </c>
      <c r="G104" s="153">
        <v>0</v>
      </c>
      <c r="H104" s="153">
        <v>0</v>
      </c>
      <c r="I104" s="153">
        <v>0</v>
      </c>
    </row>
    <row r="105" spans="1:9" x14ac:dyDescent="0.2">
      <c r="A105" s="655" t="s">
        <v>1</v>
      </c>
      <c r="B105" s="656"/>
      <c r="C105" s="112"/>
      <c r="D105" s="112"/>
      <c r="E105" s="153">
        <v>0</v>
      </c>
      <c r="F105" s="153">
        <v>0</v>
      </c>
      <c r="G105" s="153">
        <v>0</v>
      </c>
      <c r="H105" s="153">
        <v>0</v>
      </c>
      <c r="I105" s="153">
        <v>0</v>
      </c>
    </row>
    <row r="106" spans="1:9" x14ac:dyDescent="0.2">
      <c r="A106" s="655" t="s">
        <v>2</v>
      </c>
      <c r="B106" s="656"/>
      <c r="C106" s="112"/>
      <c r="D106" s="112"/>
      <c r="E106" s="153">
        <v>0</v>
      </c>
      <c r="F106" s="153">
        <v>0</v>
      </c>
      <c r="G106" s="153">
        <v>0</v>
      </c>
      <c r="H106" s="153">
        <v>0</v>
      </c>
      <c r="I106" s="153">
        <v>0</v>
      </c>
    </row>
    <row r="107" spans="1:9" x14ac:dyDescent="0.2">
      <c r="A107" s="651" t="s">
        <v>3</v>
      </c>
      <c r="B107" s="652"/>
      <c r="C107" s="112"/>
      <c r="D107" s="112"/>
      <c r="E107" s="133">
        <f>E106+E105</f>
        <v>0</v>
      </c>
      <c r="F107" s="133">
        <f>F106+F105</f>
        <v>0</v>
      </c>
      <c r="G107" s="133">
        <f>G106+G105</f>
        <v>0</v>
      </c>
      <c r="H107" s="133">
        <f>H106+H105</f>
        <v>0</v>
      </c>
      <c r="I107" s="133">
        <f>I106+I105</f>
        <v>0</v>
      </c>
    </row>
    <row r="109" spans="1:9" x14ac:dyDescent="0.2">
      <c r="A109" s="653" t="s">
        <v>7</v>
      </c>
      <c r="B109" s="654"/>
      <c r="C109" s="138"/>
      <c r="D109" s="138"/>
      <c r="E109" s="107" t="s">
        <v>707</v>
      </c>
      <c r="F109" s="107" t="s">
        <v>708</v>
      </c>
      <c r="G109" s="107" t="s">
        <v>709</v>
      </c>
      <c r="H109" s="107" t="s">
        <v>710</v>
      </c>
      <c r="I109" s="107" t="s">
        <v>711</v>
      </c>
    </row>
    <row r="110" spans="1:9" x14ac:dyDescent="0.2">
      <c r="A110" s="655" t="s">
        <v>0</v>
      </c>
      <c r="B110" s="656"/>
      <c r="C110" s="112"/>
      <c r="D110" s="112"/>
      <c r="E110" s="153">
        <v>0</v>
      </c>
      <c r="F110" s="153">
        <v>0</v>
      </c>
      <c r="G110" s="153">
        <v>0</v>
      </c>
      <c r="H110" s="153">
        <v>0</v>
      </c>
      <c r="I110" s="153">
        <v>0</v>
      </c>
    </row>
    <row r="111" spans="1:9" x14ac:dyDescent="0.2">
      <c r="A111" s="655" t="s">
        <v>1</v>
      </c>
      <c r="B111" s="656"/>
      <c r="C111" s="112"/>
      <c r="D111" s="112"/>
      <c r="E111" s="153">
        <v>0</v>
      </c>
      <c r="F111" s="153">
        <v>0</v>
      </c>
      <c r="G111" s="153">
        <v>0</v>
      </c>
      <c r="H111" s="153">
        <v>0</v>
      </c>
      <c r="I111" s="153">
        <v>0</v>
      </c>
    </row>
    <row r="112" spans="1:9" x14ac:dyDescent="0.2">
      <c r="A112" s="655" t="s">
        <v>2</v>
      </c>
      <c r="B112" s="656"/>
      <c r="C112" s="112"/>
      <c r="D112" s="112"/>
      <c r="E112" s="153">
        <v>0</v>
      </c>
      <c r="F112" s="153">
        <v>0</v>
      </c>
      <c r="G112" s="153">
        <v>0</v>
      </c>
      <c r="H112" s="153">
        <v>0</v>
      </c>
      <c r="I112" s="153">
        <v>0</v>
      </c>
    </row>
    <row r="113" spans="1:9" x14ac:dyDescent="0.2">
      <c r="A113" s="651" t="s">
        <v>3</v>
      </c>
      <c r="B113" s="652"/>
      <c r="C113" s="112"/>
      <c r="D113" s="112"/>
      <c r="E113" s="133">
        <f>E112+E111</f>
        <v>0</v>
      </c>
      <c r="F113" s="133">
        <f>F112+F111</f>
        <v>0</v>
      </c>
      <c r="G113" s="133">
        <f>G112+G111</f>
        <v>0</v>
      </c>
      <c r="H113" s="133">
        <f>H112+H111</f>
        <v>0</v>
      </c>
      <c r="I113" s="133">
        <f>I112+I111</f>
        <v>0</v>
      </c>
    </row>
    <row r="115" spans="1:9" x14ac:dyDescent="0.2">
      <c r="A115" s="653" t="s">
        <v>7</v>
      </c>
      <c r="B115" s="654"/>
      <c r="C115" s="138"/>
      <c r="D115" s="138"/>
      <c r="E115" s="107" t="s">
        <v>712</v>
      </c>
      <c r="F115" s="107" t="s">
        <v>713</v>
      </c>
      <c r="G115" s="107" t="s">
        <v>714</v>
      </c>
      <c r="H115" s="107" t="s">
        <v>715</v>
      </c>
      <c r="I115" s="107" t="s">
        <v>716</v>
      </c>
    </row>
    <row r="116" spans="1:9" x14ac:dyDescent="0.2">
      <c r="A116" s="655" t="s">
        <v>0</v>
      </c>
      <c r="B116" s="656"/>
      <c r="C116" s="112"/>
      <c r="D116" s="112"/>
      <c r="E116" s="153">
        <v>0</v>
      </c>
      <c r="F116" s="153">
        <v>0</v>
      </c>
      <c r="G116" s="153">
        <v>0</v>
      </c>
      <c r="H116" s="153">
        <v>0</v>
      </c>
      <c r="I116" s="153">
        <v>0</v>
      </c>
    </row>
    <row r="117" spans="1:9" x14ac:dyDescent="0.2">
      <c r="A117" s="655" t="s">
        <v>1</v>
      </c>
      <c r="B117" s="656"/>
      <c r="C117" s="112"/>
      <c r="D117" s="112"/>
      <c r="E117" s="153">
        <v>0</v>
      </c>
      <c r="F117" s="153">
        <v>0</v>
      </c>
      <c r="G117" s="153">
        <v>0</v>
      </c>
      <c r="H117" s="153">
        <v>0</v>
      </c>
      <c r="I117" s="153">
        <v>0</v>
      </c>
    </row>
    <row r="118" spans="1:9" x14ac:dyDescent="0.2">
      <c r="A118" s="655" t="s">
        <v>2</v>
      </c>
      <c r="B118" s="656"/>
      <c r="C118" s="112"/>
      <c r="D118" s="112"/>
      <c r="E118" s="153">
        <v>0</v>
      </c>
      <c r="F118" s="153">
        <v>0</v>
      </c>
      <c r="G118" s="153">
        <v>0</v>
      </c>
      <c r="H118" s="153">
        <v>0</v>
      </c>
      <c r="I118" s="153">
        <v>0</v>
      </c>
    </row>
    <row r="119" spans="1:9" x14ac:dyDescent="0.2">
      <c r="A119" s="651" t="s">
        <v>3</v>
      </c>
      <c r="B119" s="652"/>
      <c r="C119" s="112"/>
      <c r="D119" s="112"/>
      <c r="E119" s="133">
        <f>E118+E117</f>
        <v>0</v>
      </c>
      <c r="F119" s="133">
        <f>F118+F117</f>
        <v>0</v>
      </c>
      <c r="G119" s="133">
        <f>G118+G117</f>
        <v>0</v>
      </c>
      <c r="H119" s="133">
        <f>H118+H117</f>
        <v>0</v>
      </c>
      <c r="I119" s="133">
        <f>I118+I117</f>
        <v>0</v>
      </c>
    </row>
    <row r="121" spans="1:9" x14ac:dyDescent="0.2">
      <c r="A121" s="653" t="s">
        <v>7</v>
      </c>
      <c r="B121" s="654"/>
      <c r="C121" s="138"/>
      <c r="D121" s="138"/>
      <c r="E121" s="107" t="s">
        <v>720</v>
      </c>
      <c r="F121" s="107" t="s">
        <v>717</v>
      </c>
      <c r="G121" s="107" t="s">
        <v>717</v>
      </c>
      <c r="H121" s="107" t="s">
        <v>718</v>
      </c>
      <c r="I121" s="107" t="s">
        <v>719</v>
      </c>
    </row>
    <row r="122" spans="1:9" x14ac:dyDescent="0.2">
      <c r="A122" s="655" t="s">
        <v>0</v>
      </c>
      <c r="B122" s="656"/>
      <c r="C122" s="112"/>
      <c r="D122" s="112"/>
      <c r="E122" s="153">
        <v>0</v>
      </c>
      <c r="F122" s="153">
        <v>0</v>
      </c>
      <c r="G122" s="153">
        <v>0</v>
      </c>
      <c r="H122" s="153">
        <v>0</v>
      </c>
      <c r="I122" s="153">
        <v>0</v>
      </c>
    </row>
    <row r="123" spans="1:9" x14ac:dyDescent="0.2">
      <c r="A123" s="655" t="s">
        <v>1</v>
      </c>
      <c r="B123" s="656"/>
      <c r="C123" s="112"/>
      <c r="D123" s="112"/>
      <c r="E123" s="153">
        <v>0</v>
      </c>
      <c r="F123" s="153">
        <v>0</v>
      </c>
      <c r="G123" s="153">
        <v>0</v>
      </c>
      <c r="H123" s="153">
        <v>0</v>
      </c>
      <c r="I123" s="153">
        <v>0</v>
      </c>
    </row>
    <row r="124" spans="1:9" x14ac:dyDescent="0.2">
      <c r="A124" s="655" t="s">
        <v>2</v>
      </c>
      <c r="B124" s="656"/>
      <c r="C124" s="112"/>
      <c r="D124" s="112"/>
      <c r="E124" s="153">
        <v>0</v>
      </c>
      <c r="F124" s="153">
        <v>0</v>
      </c>
      <c r="G124" s="153">
        <v>0</v>
      </c>
      <c r="H124" s="153">
        <v>0</v>
      </c>
      <c r="I124" s="153">
        <v>0</v>
      </c>
    </row>
    <row r="125" spans="1:9" x14ac:dyDescent="0.2">
      <c r="A125" s="651" t="s">
        <v>3</v>
      </c>
      <c r="B125" s="652"/>
      <c r="C125" s="112"/>
      <c r="D125" s="112"/>
      <c r="E125" s="133">
        <f>E124+E123</f>
        <v>0</v>
      </c>
      <c r="F125" s="133">
        <f>F124+F123</f>
        <v>0</v>
      </c>
      <c r="G125" s="133">
        <f>G124+G123</f>
        <v>0</v>
      </c>
      <c r="H125" s="133">
        <f>H124+H123</f>
        <v>0</v>
      </c>
      <c r="I125" s="133">
        <f>I124+I123</f>
        <v>0</v>
      </c>
    </row>
  </sheetData>
  <mergeCells count="71">
    <mergeCell ref="A97:B97"/>
    <mergeCell ref="B38:H38"/>
    <mergeCell ref="E53:I53"/>
    <mergeCell ref="A88:B88"/>
    <mergeCell ref="A91:B91"/>
    <mergeCell ref="A92:B92"/>
    <mergeCell ref="A74:B74"/>
    <mergeCell ref="A73:B73"/>
    <mergeCell ref="A70:B70"/>
    <mergeCell ref="A85:B85"/>
    <mergeCell ref="A86:B86"/>
    <mergeCell ref="A89:B89"/>
    <mergeCell ref="A1:H1"/>
    <mergeCell ref="A2:H2"/>
    <mergeCell ref="A4:A5"/>
    <mergeCell ref="C66:C67"/>
    <mergeCell ref="D66:D67"/>
    <mergeCell ref="B12:H12"/>
    <mergeCell ref="B3:C3"/>
    <mergeCell ref="B6:H6"/>
    <mergeCell ref="B4:B5"/>
    <mergeCell ref="C4:C5"/>
    <mergeCell ref="D4:D5"/>
    <mergeCell ref="A66:B67"/>
    <mergeCell ref="B28:H28"/>
    <mergeCell ref="B22:H22"/>
    <mergeCell ref="B33:H33"/>
    <mergeCell ref="E66:I66"/>
    <mergeCell ref="E4:I4"/>
    <mergeCell ref="B15:H15"/>
    <mergeCell ref="A41:I41"/>
    <mergeCell ref="A109:B109"/>
    <mergeCell ref="A71:B71"/>
    <mergeCell ref="A68:B68"/>
    <mergeCell ref="A69:B69"/>
    <mergeCell ref="A78:C78"/>
    <mergeCell ref="A75:B75"/>
    <mergeCell ref="A76:B76"/>
    <mergeCell ref="A83:B83"/>
    <mergeCell ref="A82:B82"/>
    <mergeCell ref="A81:B81"/>
    <mergeCell ref="A105:B105"/>
    <mergeCell ref="A72:B72"/>
    <mergeCell ref="A95:B95"/>
    <mergeCell ref="A110:B110"/>
    <mergeCell ref="A111:B111"/>
    <mergeCell ref="A112:B112"/>
    <mergeCell ref="A80:B80"/>
    <mergeCell ref="A79:B79"/>
    <mergeCell ref="A107:B107"/>
    <mergeCell ref="A101:B101"/>
    <mergeCell ref="A106:B106"/>
    <mergeCell ref="A100:B100"/>
    <mergeCell ref="A103:B103"/>
    <mergeCell ref="A104:B104"/>
    <mergeCell ref="A87:B87"/>
    <mergeCell ref="A93:B93"/>
    <mergeCell ref="A94:B94"/>
    <mergeCell ref="A98:B98"/>
    <mergeCell ref="A99:B99"/>
    <mergeCell ref="A113:B113"/>
    <mergeCell ref="A115:B115"/>
    <mergeCell ref="A116:B116"/>
    <mergeCell ref="A117:B117"/>
    <mergeCell ref="A118:B118"/>
    <mergeCell ref="A125:B125"/>
    <mergeCell ref="A119:B119"/>
    <mergeCell ref="A121:B121"/>
    <mergeCell ref="A122:B122"/>
    <mergeCell ref="A123:B123"/>
    <mergeCell ref="A124:B124"/>
  </mergeCells>
  <phoneticPr fontId="15" type="noConversion"/>
  <conditionalFormatting sqref="C77:H77">
    <cfRule type="containsText" dxfId="7" priority="10" operator="containsText" text="NU">
      <formula>NOT(ISERROR(SEARCH("NU",C77)))</formula>
    </cfRule>
    <cfRule type="containsText" dxfId="6" priority="11" operator="containsText" text="DA">
      <formula>NOT(ISERROR(SEARCH("DA",C77)))</formula>
    </cfRule>
    <cfRule type="containsText" dxfId="5" priority="16" operator="containsText" text="nu">
      <formula>NOT(ISERROR(SEARCH("nu",C77)))</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7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68"/>
  <sheetViews>
    <sheetView workbookViewId="0">
      <pane xSplit="4" ySplit="7" topLeftCell="E8" activePane="bottomRight" state="frozen"/>
      <selection pane="topRight" activeCell="C1" sqref="C1"/>
      <selection pane="bottomLeft" activeCell="A8" sqref="A8"/>
      <selection pane="bottomRight" activeCell="E55" sqref="E55"/>
    </sheetView>
  </sheetViews>
  <sheetFormatPr defaultColWidth="8.85546875" defaultRowHeight="11.25" x14ac:dyDescent="0.2"/>
  <cols>
    <col min="1" max="1" width="4.140625" style="44" hidden="1" customWidth="1"/>
    <col min="2" max="2" width="4.140625" style="44" customWidth="1"/>
    <col min="3" max="3" width="26.85546875" style="279" customWidth="1"/>
    <col min="4" max="4" width="10" style="372" bestFit="1" customWidth="1"/>
    <col min="5" max="18" width="10.7109375" style="158" bestFit="1" customWidth="1"/>
    <col min="19" max="24" width="10.7109375" style="257" bestFit="1" customWidth="1"/>
    <col min="25" max="29" width="9.7109375" style="44" customWidth="1"/>
    <col min="30" max="44" width="9.28515625" style="44" bestFit="1" customWidth="1"/>
    <col min="45" max="16384" width="8.85546875" style="44"/>
  </cols>
  <sheetData>
    <row r="1" spans="1:44" x14ac:dyDescent="0.2">
      <c r="C1" s="691" t="s">
        <v>434</v>
      </c>
      <c r="D1" s="691"/>
      <c r="E1" s="691"/>
      <c r="F1" s="691"/>
      <c r="G1" s="691"/>
      <c r="H1" s="285"/>
      <c r="I1" s="285"/>
      <c r="J1" s="285"/>
      <c r="K1" s="285"/>
      <c r="L1" s="310"/>
      <c r="M1" s="285"/>
      <c r="N1" s="285"/>
    </row>
    <row r="2" spans="1:44" x14ac:dyDescent="0.2">
      <c r="C2" s="258"/>
      <c r="D2" s="367"/>
      <c r="E2" s="286"/>
      <c r="F2" s="285"/>
      <c r="G2" s="285"/>
      <c r="H2" s="285"/>
      <c r="I2" s="285"/>
      <c r="J2" s="285"/>
      <c r="K2" s="285"/>
      <c r="L2" s="285"/>
      <c r="M2" s="285"/>
      <c r="N2" s="285"/>
    </row>
    <row r="3" spans="1:44" ht="27.75" customHeight="1" x14ac:dyDescent="0.2">
      <c r="A3" s="512"/>
      <c r="B3" s="512"/>
      <c r="C3" s="692" t="s">
        <v>512</v>
      </c>
      <c r="D3" s="692"/>
      <c r="E3" s="692"/>
      <c r="F3" s="692"/>
      <c r="G3" s="692"/>
      <c r="H3" s="692"/>
      <c r="I3" s="692"/>
      <c r="J3" s="692"/>
      <c r="K3" s="692"/>
      <c r="L3" s="692"/>
      <c r="M3" s="692"/>
      <c r="N3" s="692"/>
      <c r="O3" s="513"/>
      <c r="P3" s="513"/>
      <c r="Q3" s="513"/>
      <c r="R3" s="513"/>
      <c r="S3" s="514"/>
      <c r="T3" s="514"/>
      <c r="U3" s="514"/>
      <c r="V3" s="514"/>
      <c r="W3" s="514"/>
      <c r="X3" s="514"/>
      <c r="Y3" s="512"/>
      <c r="Z3" s="512"/>
      <c r="AA3" s="512"/>
      <c r="AB3" s="512"/>
      <c r="AC3" s="512"/>
      <c r="AD3" s="512"/>
      <c r="AE3" s="512"/>
      <c r="AF3" s="512"/>
      <c r="AG3" s="512"/>
      <c r="AH3" s="512"/>
      <c r="AI3" s="512"/>
      <c r="AJ3" s="512"/>
      <c r="AK3" s="512"/>
      <c r="AL3" s="512"/>
      <c r="AM3" s="512"/>
      <c r="AN3" s="512"/>
      <c r="AO3" s="512"/>
      <c r="AP3" s="512"/>
      <c r="AQ3" s="512"/>
      <c r="AR3" s="512"/>
    </row>
    <row r="4" spans="1:44" s="259" customFormat="1" ht="33" customHeight="1" x14ac:dyDescent="0.2">
      <c r="C4" s="692" t="s">
        <v>607</v>
      </c>
      <c r="D4" s="692"/>
      <c r="E4" s="692"/>
      <c r="F4" s="692"/>
      <c r="G4" s="692"/>
      <c r="H4" s="692"/>
      <c r="I4" s="692"/>
      <c r="J4" s="287"/>
      <c r="K4" s="287"/>
      <c r="L4" s="287"/>
      <c r="M4" s="287"/>
      <c r="N4" s="287"/>
      <c r="O4" s="260"/>
      <c r="P4" s="260"/>
      <c r="Q4" s="260"/>
      <c r="R4" s="260"/>
      <c r="S4" s="260"/>
      <c r="T4" s="260"/>
      <c r="U4" s="260"/>
      <c r="V4" s="260"/>
      <c r="W4" s="260"/>
      <c r="X4" s="260"/>
    </row>
    <row r="5" spans="1:44" s="259" customFormat="1" x14ac:dyDescent="0.2">
      <c r="B5" s="284"/>
      <c r="C5" s="693" t="s">
        <v>435</v>
      </c>
      <c r="D5" s="693"/>
      <c r="E5" s="693"/>
      <c r="F5" s="693"/>
      <c r="G5" s="693"/>
      <c r="H5" s="693"/>
      <c r="I5" s="693"/>
      <c r="J5" s="336"/>
      <c r="K5" s="336"/>
      <c r="L5" s="336"/>
      <c r="M5" s="336"/>
      <c r="N5" s="336"/>
      <c r="O5" s="337"/>
      <c r="P5" s="337"/>
      <c r="Q5" s="337"/>
      <c r="R5" s="337"/>
      <c r="S5" s="337"/>
      <c r="T5" s="337"/>
      <c r="U5" s="337"/>
      <c r="V5" s="337"/>
      <c r="W5" s="337"/>
      <c r="X5" s="337"/>
      <c r="Y5" s="284"/>
      <c r="Z5" s="284"/>
      <c r="AA5" s="284"/>
      <c r="AB5" s="284"/>
      <c r="AC5" s="284"/>
      <c r="AD5" s="284"/>
      <c r="AE5" s="284"/>
      <c r="AF5" s="284"/>
      <c r="AG5" s="284"/>
      <c r="AH5" s="284"/>
      <c r="AI5" s="284"/>
      <c r="AJ5" s="284"/>
      <c r="AK5" s="284"/>
      <c r="AL5" s="284"/>
      <c r="AM5" s="284"/>
      <c r="AN5" s="284"/>
      <c r="AO5" s="284"/>
      <c r="AP5" s="284"/>
      <c r="AQ5" s="284"/>
      <c r="AR5" s="284"/>
    </row>
    <row r="6" spans="1:44" s="259" customFormat="1" ht="19.899999999999999" customHeight="1" x14ac:dyDescent="0.2">
      <c r="B6" s="284"/>
      <c r="C6" s="515"/>
      <c r="D6" s="516"/>
      <c r="E6" s="517">
        <v>1</v>
      </c>
      <c r="F6" s="517">
        <v>2</v>
      </c>
      <c r="G6" s="517">
        <v>3</v>
      </c>
      <c r="H6" s="517">
        <v>4</v>
      </c>
      <c r="I6" s="517">
        <v>5</v>
      </c>
      <c r="J6" s="517">
        <v>6</v>
      </c>
      <c r="K6" s="517">
        <v>7</v>
      </c>
      <c r="L6" s="517">
        <v>8</v>
      </c>
      <c r="M6" s="517">
        <v>9</v>
      </c>
      <c r="N6" s="517">
        <v>10</v>
      </c>
      <c r="O6" s="517">
        <v>11</v>
      </c>
      <c r="P6" s="517">
        <v>12</v>
      </c>
      <c r="Q6" s="517">
        <v>13</v>
      </c>
      <c r="R6" s="517">
        <v>14</v>
      </c>
      <c r="S6" s="517">
        <v>15</v>
      </c>
      <c r="T6" s="517">
        <v>16</v>
      </c>
      <c r="U6" s="517">
        <v>17</v>
      </c>
      <c r="V6" s="517">
        <v>18</v>
      </c>
      <c r="W6" s="517">
        <v>19</v>
      </c>
      <c r="X6" s="517">
        <v>20</v>
      </c>
      <c r="Y6" s="517">
        <v>21</v>
      </c>
      <c r="Z6" s="517">
        <v>22</v>
      </c>
      <c r="AA6" s="517">
        <v>23</v>
      </c>
      <c r="AB6" s="517">
        <v>24</v>
      </c>
      <c r="AC6" s="517">
        <v>25</v>
      </c>
      <c r="AD6" s="517">
        <v>26</v>
      </c>
      <c r="AE6" s="517">
        <v>27</v>
      </c>
      <c r="AF6" s="517">
        <v>28</v>
      </c>
      <c r="AG6" s="517">
        <v>29</v>
      </c>
      <c r="AH6" s="517">
        <v>30</v>
      </c>
      <c r="AI6" s="517">
        <v>31</v>
      </c>
      <c r="AJ6" s="517">
        <v>32</v>
      </c>
      <c r="AK6" s="517">
        <v>33</v>
      </c>
      <c r="AL6" s="517">
        <v>34</v>
      </c>
      <c r="AM6" s="517">
        <v>35</v>
      </c>
      <c r="AN6" s="517">
        <v>36</v>
      </c>
      <c r="AO6" s="517">
        <v>37</v>
      </c>
      <c r="AP6" s="517">
        <v>38</v>
      </c>
      <c r="AQ6" s="517">
        <v>39</v>
      </c>
      <c r="AR6" s="517">
        <v>40</v>
      </c>
    </row>
    <row r="7" spans="1:44" s="259" customFormat="1" x14ac:dyDescent="0.2">
      <c r="B7" s="284"/>
      <c r="C7" s="518"/>
      <c r="D7" s="519" t="s">
        <v>436</v>
      </c>
      <c r="E7" s="517">
        <v>1</v>
      </c>
      <c r="F7" s="517">
        <v>2</v>
      </c>
      <c r="G7" s="517">
        <v>3</v>
      </c>
      <c r="H7" s="517">
        <v>4</v>
      </c>
      <c r="I7" s="517">
        <v>5</v>
      </c>
      <c r="J7" s="517">
        <v>6</v>
      </c>
      <c r="K7" s="517">
        <v>7</v>
      </c>
      <c r="L7" s="517">
        <v>8</v>
      </c>
      <c r="M7" s="517">
        <v>9</v>
      </c>
      <c r="N7" s="517">
        <v>10</v>
      </c>
      <c r="O7" s="517">
        <v>11</v>
      </c>
      <c r="P7" s="517">
        <v>12</v>
      </c>
      <c r="Q7" s="517">
        <v>13</v>
      </c>
      <c r="R7" s="517">
        <v>14</v>
      </c>
      <c r="S7" s="517">
        <v>15</v>
      </c>
      <c r="T7" s="517">
        <v>16</v>
      </c>
      <c r="U7" s="517">
        <v>17</v>
      </c>
      <c r="V7" s="517">
        <v>18</v>
      </c>
      <c r="W7" s="517">
        <v>19</v>
      </c>
      <c r="X7" s="517">
        <f>W7+1</f>
        <v>20</v>
      </c>
      <c r="Y7" s="517">
        <f t="shared" ref="Y7:AR7" si="0">X7+1</f>
        <v>21</v>
      </c>
      <c r="Z7" s="517">
        <f t="shared" si="0"/>
        <v>22</v>
      </c>
      <c r="AA7" s="517">
        <f t="shared" si="0"/>
        <v>23</v>
      </c>
      <c r="AB7" s="517">
        <f t="shared" si="0"/>
        <v>24</v>
      </c>
      <c r="AC7" s="517">
        <f t="shared" si="0"/>
        <v>25</v>
      </c>
      <c r="AD7" s="517">
        <f t="shared" si="0"/>
        <v>26</v>
      </c>
      <c r="AE7" s="517">
        <f t="shared" si="0"/>
        <v>27</v>
      </c>
      <c r="AF7" s="517">
        <f t="shared" si="0"/>
        <v>28</v>
      </c>
      <c r="AG7" s="517">
        <f t="shared" si="0"/>
        <v>29</v>
      </c>
      <c r="AH7" s="517">
        <f t="shared" si="0"/>
        <v>30</v>
      </c>
      <c r="AI7" s="517">
        <f t="shared" si="0"/>
        <v>31</v>
      </c>
      <c r="AJ7" s="517">
        <f t="shared" si="0"/>
        <v>32</v>
      </c>
      <c r="AK7" s="517">
        <f t="shared" si="0"/>
        <v>33</v>
      </c>
      <c r="AL7" s="517">
        <f t="shared" si="0"/>
        <v>34</v>
      </c>
      <c r="AM7" s="517">
        <f t="shared" si="0"/>
        <v>35</v>
      </c>
      <c r="AN7" s="517">
        <f t="shared" si="0"/>
        <v>36</v>
      </c>
      <c r="AO7" s="517">
        <f t="shared" si="0"/>
        <v>37</v>
      </c>
      <c r="AP7" s="517">
        <f t="shared" si="0"/>
        <v>38</v>
      </c>
      <c r="AQ7" s="517">
        <f t="shared" si="0"/>
        <v>39</v>
      </c>
      <c r="AR7" s="517">
        <f t="shared" si="0"/>
        <v>40</v>
      </c>
    </row>
    <row r="8" spans="1:44" s="259" customFormat="1" x14ac:dyDescent="0.2">
      <c r="B8" s="284"/>
      <c r="C8" s="520" t="s">
        <v>437</v>
      </c>
      <c r="D8" s="521"/>
      <c r="E8" s="522"/>
      <c r="F8" s="522"/>
      <c r="G8" s="522"/>
      <c r="H8" s="522"/>
      <c r="I8" s="522"/>
      <c r="J8" s="522"/>
      <c r="K8" s="522"/>
      <c r="L8" s="522"/>
      <c r="M8" s="522"/>
      <c r="N8" s="522"/>
      <c r="O8" s="522"/>
      <c r="P8" s="522"/>
      <c r="Q8" s="522"/>
      <c r="R8" s="522"/>
      <c r="S8" s="522"/>
      <c r="T8" s="522"/>
      <c r="U8" s="522"/>
      <c r="V8" s="522"/>
      <c r="W8" s="522"/>
      <c r="X8" s="522"/>
      <c r="Y8" s="522"/>
      <c r="Z8" s="522"/>
      <c r="AA8" s="522"/>
      <c r="AB8" s="522"/>
      <c r="AC8" s="522"/>
      <c r="AD8" s="522"/>
      <c r="AE8" s="522"/>
      <c r="AF8" s="522"/>
      <c r="AG8" s="522"/>
      <c r="AH8" s="522"/>
      <c r="AI8" s="522"/>
      <c r="AJ8" s="522"/>
      <c r="AK8" s="522"/>
      <c r="AL8" s="522"/>
      <c r="AM8" s="522"/>
      <c r="AN8" s="522"/>
      <c r="AO8" s="522"/>
      <c r="AP8" s="522"/>
      <c r="AQ8" s="522"/>
      <c r="AR8" s="522"/>
    </row>
    <row r="9" spans="1:44" s="259" customFormat="1" x14ac:dyDescent="0.2">
      <c r="A9" s="259">
        <v>24</v>
      </c>
      <c r="B9" s="284">
        <v>1</v>
      </c>
      <c r="C9" s="523" t="s">
        <v>438</v>
      </c>
      <c r="D9" s="524">
        <f t="shared" ref="D9:D13" si="1">SUM(E9:AR9)</f>
        <v>0</v>
      </c>
      <c r="E9" s="525">
        <v>0</v>
      </c>
      <c r="F9" s="525">
        <v>0</v>
      </c>
      <c r="G9" s="525">
        <v>0</v>
      </c>
      <c r="H9" s="525">
        <v>0</v>
      </c>
      <c r="I9" s="525">
        <v>0</v>
      </c>
      <c r="J9" s="525">
        <v>0</v>
      </c>
      <c r="K9" s="525">
        <v>0</v>
      </c>
      <c r="L9" s="525">
        <v>0</v>
      </c>
      <c r="M9" s="525">
        <v>0</v>
      </c>
      <c r="N9" s="525">
        <v>0</v>
      </c>
      <c r="O9" s="525">
        <v>0</v>
      </c>
      <c r="P9" s="525">
        <v>0</v>
      </c>
      <c r="Q9" s="525">
        <v>0</v>
      </c>
      <c r="R9" s="525">
        <v>0</v>
      </c>
      <c r="S9" s="525">
        <v>0</v>
      </c>
      <c r="T9" s="525">
        <v>0</v>
      </c>
      <c r="U9" s="525">
        <v>0</v>
      </c>
      <c r="V9" s="525">
        <v>0</v>
      </c>
      <c r="W9" s="525">
        <v>0</v>
      </c>
      <c r="X9" s="525">
        <v>0</v>
      </c>
      <c r="Y9" s="525">
        <v>0</v>
      </c>
      <c r="Z9" s="525">
        <v>0</v>
      </c>
      <c r="AA9" s="525">
        <v>0</v>
      </c>
      <c r="AB9" s="525">
        <v>0</v>
      </c>
      <c r="AC9" s="525">
        <v>0</v>
      </c>
      <c r="AD9" s="525">
        <v>0</v>
      </c>
      <c r="AE9" s="525">
        <v>0</v>
      </c>
      <c r="AF9" s="525">
        <v>0</v>
      </c>
      <c r="AG9" s="525">
        <v>0</v>
      </c>
      <c r="AH9" s="525">
        <v>0</v>
      </c>
      <c r="AI9" s="525">
        <v>0</v>
      </c>
      <c r="AJ9" s="525">
        <v>0</v>
      </c>
      <c r="AK9" s="525">
        <v>0</v>
      </c>
      <c r="AL9" s="525">
        <v>0</v>
      </c>
      <c r="AM9" s="525">
        <v>0</v>
      </c>
      <c r="AN9" s="525">
        <v>0</v>
      </c>
      <c r="AO9" s="525">
        <v>0</v>
      </c>
      <c r="AP9" s="525">
        <v>0</v>
      </c>
      <c r="AQ9" s="525">
        <v>0</v>
      </c>
      <c r="AR9" s="525">
        <v>0</v>
      </c>
    </row>
    <row r="10" spans="1:44" s="259" customFormat="1" x14ac:dyDescent="0.2">
      <c r="A10" s="259">
        <v>25</v>
      </c>
      <c r="B10" s="284">
        <v>2</v>
      </c>
      <c r="C10" s="523" t="s">
        <v>439</v>
      </c>
      <c r="D10" s="524">
        <f t="shared" si="1"/>
        <v>0</v>
      </c>
      <c r="E10" s="525">
        <v>0</v>
      </c>
      <c r="F10" s="525">
        <v>0</v>
      </c>
      <c r="G10" s="525">
        <v>0</v>
      </c>
      <c r="H10" s="525">
        <v>0</v>
      </c>
      <c r="I10" s="525">
        <v>0</v>
      </c>
      <c r="J10" s="525">
        <v>0</v>
      </c>
      <c r="K10" s="525">
        <v>0</v>
      </c>
      <c r="L10" s="525">
        <v>0</v>
      </c>
      <c r="M10" s="525">
        <v>0</v>
      </c>
      <c r="N10" s="525">
        <v>0</v>
      </c>
      <c r="O10" s="525">
        <v>0</v>
      </c>
      <c r="P10" s="525">
        <v>0</v>
      </c>
      <c r="Q10" s="525">
        <v>0</v>
      </c>
      <c r="R10" s="525">
        <v>0</v>
      </c>
      <c r="S10" s="525">
        <v>0</v>
      </c>
      <c r="T10" s="525">
        <v>0</v>
      </c>
      <c r="U10" s="525">
        <v>0</v>
      </c>
      <c r="V10" s="525">
        <v>0</v>
      </c>
      <c r="W10" s="525">
        <v>0</v>
      </c>
      <c r="X10" s="525">
        <v>0</v>
      </c>
      <c r="Y10" s="525">
        <v>0</v>
      </c>
      <c r="Z10" s="525">
        <v>0</v>
      </c>
      <c r="AA10" s="525">
        <v>0</v>
      </c>
      <c r="AB10" s="525">
        <v>0</v>
      </c>
      <c r="AC10" s="525">
        <v>0</v>
      </c>
      <c r="AD10" s="525">
        <v>0</v>
      </c>
      <c r="AE10" s="525">
        <v>0</v>
      </c>
      <c r="AF10" s="525">
        <v>0</v>
      </c>
      <c r="AG10" s="525">
        <v>0</v>
      </c>
      <c r="AH10" s="525">
        <v>0</v>
      </c>
      <c r="AI10" s="525">
        <v>0</v>
      </c>
      <c r="AJ10" s="525">
        <v>0</v>
      </c>
      <c r="AK10" s="525">
        <v>0</v>
      </c>
      <c r="AL10" s="525">
        <v>0</v>
      </c>
      <c r="AM10" s="525">
        <v>0</v>
      </c>
      <c r="AN10" s="525">
        <v>0</v>
      </c>
      <c r="AO10" s="525">
        <v>0</v>
      </c>
      <c r="AP10" s="525">
        <v>0</v>
      </c>
      <c r="AQ10" s="525">
        <v>0</v>
      </c>
      <c r="AR10" s="525">
        <v>0</v>
      </c>
    </row>
    <row r="11" spans="1:44" s="259" customFormat="1" x14ac:dyDescent="0.2">
      <c r="A11" s="259">
        <v>26</v>
      </c>
      <c r="B11" s="284">
        <v>3</v>
      </c>
      <c r="C11" s="523" t="s">
        <v>440</v>
      </c>
      <c r="D11" s="524">
        <f t="shared" si="1"/>
        <v>0</v>
      </c>
      <c r="E11" s="525">
        <v>0</v>
      </c>
      <c r="F11" s="525">
        <v>0</v>
      </c>
      <c r="G11" s="525">
        <v>0</v>
      </c>
      <c r="H11" s="525">
        <v>0</v>
      </c>
      <c r="I11" s="525">
        <v>0</v>
      </c>
      <c r="J11" s="525">
        <v>0</v>
      </c>
      <c r="K11" s="525">
        <v>0</v>
      </c>
      <c r="L11" s="525">
        <v>0</v>
      </c>
      <c r="M11" s="525">
        <v>0</v>
      </c>
      <c r="N11" s="525">
        <v>0</v>
      </c>
      <c r="O11" s="525">
        <v>0</v>
      </c>
      <c r="P11" s="525">
        <v>0</v>
      </c>
      <c r="Q11" s="525">
        <v>0</v>
      </c>
      <c r="R11" s="525">
        <v>0</v>
      </c>
      <c r="S11" s="525">
        <v>0</v>
      </c>
      <c r="T11" s="525">
        <v>0</v>
      </c>
      <c r="U11" s="525">
        <v>0</v>
      </c>
      <c r="V11" s="525">
        <v>0</v>
      </c>
      <c r="W11" s="525">
        <v>0</v>
      </c>
      <c r="X11" s="525">
        <v>0</v>
      </c>
      <c r="Y11" s="525">
        <v>0</v>
      </c>
      <c r="Z11" s="525">
        <v>0</v>
      </c>
      <c r="AA11" s="525">
        <v>0</v>
      </c>
      <c r="AB11" s="525">
        <v>0</v>
      </c>
      <c r="AC11" s="525">
        <v>0</v>
      </c>
      <c r="AD11" s="525">
        <v>0</v>
      </c>
      <c r="AE11" s="525">
        <v>0</v>
      </c>
      <c r="AF11" s="525">
        <v>0</v>
      </c>
      <c r="AG11" s="525">
        <v>0</v>
      </c>
      <c r="AH11" s="525">
        <v>0</v>
      </c>
      <c r="AI11" s="525">
        <v>0</v>
      </c>
      <c r="AJ11" s="525">
        <v>0</v>
      </c>
      <c r="AK11" s="525">
        <v>0</v>
      </c>
      <c r="AL11" s="525">
        <v>0</v>
      </c>
      <c r="AM11" s="525">
        <v>0</v>
      </c>
      <c r="AN11" s="525">
        <v>0</v>
      </c>
      <c r="AO11" s="525">
        <v>0</v>
      </c>
      <c r="AP11" s="525">
        <v>0</v>
      </c>
      <c r="AQ11" s="525">
        <v>0</v>
      </c>
      <c r="AR11" s="525">
        <v>0</v>
      </c>
    </row>
    <row r="12" spans="1:44" s="259" customFormat="1" ht="38.25" customHeight="1" x14ac:dyDescent="0.2">
      <c r="A12" s="259">
        <v>27</v>
      </c>
      <c r="B12" s="284">
        <v>4</v>
      </c>
      <c r="C12" s="526" t="s">
        <v>441</v>
      </c>
      <c r="D12" s="524">
        <f t="shared" si="1"/>
        <v>0</v>
      </c>
      <c r="E12" s="525">
        <v>0</v>
      </c>
      <c r="F12" s="525">
        <v>0</v>
      </c>
      <c r="G12" s="525">
        <v>0</v>
      </c>
      <c r="H12" s="525">
        <v>0</v>
      </c>
      <c r="I12" s="525">
        <v>0</v>
      </c>
      <c r="J12" s="525">
        <v>0</v>
      </c>
      <c r="K12" s="525">
        <v>0</v>
      </c>
      <c r="L12" s="525">
        <v>0</v>
      </c>
      <c r="M12" s="525">
        <v>0</v>
      </c>
      <c r="N12" s="525">
        <v>0</v>
      </c>
      <c r="O12" s="525">
        <v>0</v>
      </c>
      <c r="P12" s="525">
        <v>0</v>
      </c>
      <c r="Q12" s="525">
        <v>0</v>
      </c>
      <c r="R12" s="525">
        <v>0</v>
      </c>
      <c r="S12" s="525">
        <v>0</v>
      </c>
      <c r="T12" s="525">
        <v>0</v>
      </c>
      <c r="U12" s="525">
        <v>0</v>
      </c>
      <c r="V12" s="525">
        <v>0</v>
      </c>
      <c r="W12" s="525">
        <v>0</v>
      </c>
      <c r="X12" s="525">
        <v>0</v>
      </c>
      <c r="Y12" s="525">
        <v>0</v>
      </c>
      <c r="Z12" s="525">
        <v>0</v>
      </c>
      <c r="AA12" s="525">
        <v>0</v>
      </c>
      <c r="AB12" s="525">
        <v>0</v>
      </c>
      <c r="AC12" s="525">
        <v>0</v>
      </c>
      <c r="AD12" s="525">
        <v>0</v>
      </c>
      <c r="AE12" s="525">
        <v>0</v>
      </c>
      <c r="AF12" s="525">
        <v>0</v>
      </c>
      <c r="AG12" s="525">
        <v>0</v>
      </c>
      <c r="AH12" s="525">
        <v>0</v>
      </c>
      <c r="AI12" s="525">
        <v>0</v>
      </c>
      <c r="AJ12" s="525">
        <v>0</v>
      </c>
      <c r="AK12" s="525">
        <v>0</v>
      </c>
      <c r="AL12" s="525">
        <v>0</v>
      </c>
      <c r="AM12" s="525">
        <v>0</v>
      </c>
      <c r="AN12" s="525">
        <v>0</v>
      </c>
      <c r="AO12" s="525">
        <v>0</v>
      </c>
      <c r="AP12" s="525">
        <v>0</v>
      </c>
      <c r="AQ12" s="525">
        <v>0</v>
      </c>
      <c r="AR12" s="525">
        <v>0</v>
      </c>
    </row>
    <row r="13" spans="1:44" s="265" customFormat="1" ht="39.75" customHeight="1" x14ac:dyDescent="0.2">
      <c r="A13" s="259">
        <v>28</v>
      </c>
      <c r="B13" s="284">
        <v>5</v>
      </c>
      <c r="C13" s="526" t="s">
        <v>442</v>
      </c>
      <c r="D13" s="524">
        <f t="shared" si="1"/>
        <v>0</v>
      </c>
      <c r="E13" s="525">
        <v>0</v>
      </c>
      <c r="F13" s="525">
        <v>0</v>
      </c>
      <c r="G13" s="525">
        <v>0</v>
      </c>
      <c r="H13" s="525">
        <v>0</v>
      </c>
      <c r="I13" s="525">
        <v>0</v>
      </c>
      <c r="J13" s="525">
        <v>0</v>
      </c>
      <c r="K13" s="525">
        <v>0</v>
      </c>
      <c r="L13" s="525">
        <v>0</v>
      </c>
      <c r="M13" s="525">
        <v>0</v>
      </c>
      <c r="N13" s="525">
        <v>0</v>
      </c>
      <c r="O13" s="525">
        <v>0</v>
      </c>
      <c r="P13" s="525">
        <v>0</v>
      </c>
      <c r="Q13" s="525">
        <v>0</v>
      </c>
      <c r="R13" s="525">
        <v>0</v>
      </c>
      <c r="S13" s="525">
        <v>0</v>
      </c>
      <c r="T13" s="525">
        <v>0</v>
      </c>
      <c r="U13" s="525">
        <v>0</v>
      </c>
      <c r="V13" s="525">
        <v>0</v>
      </c>
      <c r="W13" s="525">
        <v>0</v>
      </c>
      <c r="X13" s="525">
        <v>0</v>
      </c>
      <c r="Y13" s="525">
        <v>0</v>
      </c>
      <c r="Z13" s="525">
        <v>0</v>
      </c>
      <c r="AA13" s="525">
        <v>0</v>
      </c>
      <c r="AB13" s="525">
        <v>0</v>
      </c>
      <c r="AC13" s="525">
        <v>0</v>
      </c>
      <c r="AD13" s="525">
        <v>0</v>
      </c>
      <c r="AE13" s="525">
        <v>0</v>
      </c>
      <c r="AF13" s="525">
        <v>0</v>
      </c>
      <c r="AG13" s="525">
        <v>0</v>
      </c>
      <c r="AH13" s="525">
        <v>0</v>
      </c>
      <c r="AI13" s="525">
        <v>0</v>
      </c>
      <c r="AJ13" s="525">
        <v>0</v>
      </c>
      <c r="AK13" s="525">
        <v>0</v>
      </c>
      <c r="AL13" s="525">
        <v>0</v>
      </c>
      <c r="AM13" s="525">
        <v>0</v>
      </c>
      <c r="AN13" s="525">
        <v>0</v>
      </c>
      <c r="AO13" s="525">
        <v>0</v>
      </c>
      <c r="AP13" s="525">
        <v>0</v>
      </c>
      <c r="AQ13" s="525">
        <v>0</v>
      </c>
      <c r="AR13" s="525">
        <v>0</v>
      </c>
    </row>
    <row r="14" spans="1:44" s="266" customFormat="1" ht="26.25" customHeight="1" x14ac:dyDescent="0.2">
      <c r="B14" s="338"/>
      <c r="C14" s="527" t="s">
        <v>443</v>
      </c>
      <c r="D14" s="528">
        <f>SUM(D9:D13)</f>
        <v>0</v>
      </c>
      <c r="E14" s="528">
        <f>SUM(E9:E13)</f>
        <v>0</v>
      </c>
      <c r="F14" s="528">
        <f t="shared" ref="F14:AR14" si="2">SUM(F9:F13)</f>
        <v>0</v>
      </c>
      <c r="G14" s="528">
        <f t="shared" si="2"/>
        <v>0</v>
      </c>
      <c r="H14" s="528">
        <f t="shared" si="2"/>
        <v>0</v>
      </c>
      <c r="I14" s="528">
        <f t="shared" si="2"/>
        <v>0</v>
      </c>
      <c r="J14" s="528">
        <f t="shared" si="2"/>
        <v>0</v>
      </c>
      <c r="K14" s="528">
        <f t="shared" si="2"/>
        <v>0</v>
      </c>
      <c r="L14" s="528">
        <f t="shared" si="2"/>
        <v>0</v>
      </c>
      <c r="M14" s="528">
        <f t="shared" si="2"/>
        <v>0</v>
      </c>
      <c r="N14" s="528">
        <f t="shared" si="2"/>
        <v>0</v>
      </c>
      <c r="O14" s="528">
        <f t="shared" si="2"/>
        <v>0</v>
      </c>
      <c r="P14" s="528">
        <f t="shared" si="2"/>
        <v>0</v>
      </c>
      <c r="Q14" s="528">
        <f t="shared" si="2"/>
        <v>0</v>
      </c>
      <c r="R14" s="528">
        <f t="shared" si="2"/>
        <v>0</v>
      </c>
      <c r="S14" s="528">
        <f t="shared" si="2"/>
        <v>0</v>
      </c>
      <c r="T14" s="528">
        <f t="shared" si="2"/>
        <v>0</v>
      </c>
      <c r="U14" s="528">
        <f t="shared" si="2"/>
        <v>0</v>
      </c>
      <c r="V14" s="528">
        <f t="shared" si="2"/>
        <v>0</v>
      </c>
      <c r="W14" s="528">
        <f t="shared" si="2"/>
        <v>0</v>
      </c>
      <c r="X14" s="528">
        <f t="shared" si="2"/>
        <v>0</v>
      </c>
      <c r="Y14" s="528">
        <f t="shared" si="2"/>
        <v>0</v>
      </c>
      <c r="Z14" s="528">
        <f t="shared" si="2"/>
        <v>0</v>
      </c>
      <c r="AA14" s="528">
        <f t="shared" si="2"/>
        <v>0</v>
      </c>
      <c r="AB14" s="528">
        <f t="shared" si="2"/>
        <v>0</v>
      </c>
      <c r="AC14" s="528">
        <f t="shared" si="2"/>
        <v>0</v>
      </c>
      <c r="AD14" s="528">
        <f t="shared" si="2"/>
        <v>0</v>
      </c>
      <c r="AE14" s="528">
        <f t="shared" si="2"/>
        <v>0</v>
      </c>
      <c r="AF14" s="528">
        <f t="shared" si="2"/>
        <v>0</v>
      </c>
      <c r="AG14" s="528">
        <f t="shared" si="2"/>
        <v>0</v>
      </c>
      <c r="AH14" s="528">
        <f t="shared" si="2"/>
        <v>0</v>
      </c>
      <c r="AI14" s="528">
        <f t="shared" si="2"/>
        <v>0</v>
      </c>
      <c r="AJ14" s="528">
        <f t="shared" si="2"/>
        <v>0</v>
      </c>
      <c r="AK14" s="528">
        <f t="shared" si="2"/>
        <v>0</v>
      </c>
      <c r="AL14" s="528">
        <f t="shared" si="2"/>
        <v>0</v>
      </c>
      <c r="AM14" s="528">
        <f t="shared" si="2"/>
        <v>0</v>
      </c>
      <c r="AN14" s="528">
        <f t="shared" si="2"/>
        <v>0</v>
      </c>
      <c r="AO14" s="528">
        <f t="shared" si="2"/>
        <v>0</v>
      </c>
      <c r="AP14" s="528">
        <f t="shared" si="2"/>
        <v>0</v>
      </c>
      <c r="AQ14" s="528">
        <f t="shared" si="2"/>
        <v>0</v>
      </c>
      <c r="AR14" s="528">
        <f t="shared" si="2"/>
        <v>0</v>
      </c>
    </row>
    <row r="15" spans="1:44" s="266" customFormat="1" ht="14.25" customHeight="1" x14ac:dyDescent="0.2">
      <c r="B15" s="338"/>
      <c r="C15" s="529" t="s">
        <v>444</v>
      </c>
      <c r="D15" s="524">
        <f t="shared" ref="D15:D32" si="3">SUM(E15:AR15)</f>
        <v>0</v>
      </c>
      <c r="E15" s="528"/>
      <c r="F15" s="528"/>
      <c r="G15" s="528"/>
      <c r="H15" s="528"/>
      <c r="I15" s="528"/>
      <c r="J15" s="528"/>
      <c r="K15" s="528"/>
      <c r="L15" s="528"/>
      <c r="M15" s="528"/>
      <c r="N15" s="528"/>
      <c r="O15" s="528"/>
      <c r="P15" s="528"/>
      <c r="Q15" s="528"/>
      <c r="R15" s="528"/>
      <c r="S15" s="528"/>
      <c r="T15" s="528"/>
      <c r="U15" s="528"/>
      <c r="V15" s="528"/>
      <c r="W15" s="528"/>
      <c r="X15" s="528"/>
      <c r="Y15" s="528"/>
      <c r="Z15" s="528"/>
      <c r="AA15" s="528"/>
      <c r="AB15" s="528"/>
      <c r="AC15" s="528"/>
      <c r="AD15" s="528"/>
      <c r="AE15" s="528"/>
      <c r="AF15" s="528"/>
      <c r="AG15" s="528"/>
      <c r="AH15" s="528"/>
      <c r="AI15" s="528"/>
      <c r="AJ15" s="528"/>
      <c r="AK15" s="528"/>
      <c r="AL15" s="528"/>
      <c r="AM15" s="528"/>
      <c r="AN15" s="528"/>
      <c r="AO15" s="528"/>
      <c r="AP15" s="528"/>
      <c r="AQ15" s="528"/>
      <c r="AR15" s="528"/>
    </row>
    <row r="16" spans="1:44" s="267" customFormat="1" ht="22.5" x14ac:dyDescent="0.2">
      <c r="A16" s="267">
        <v>1</v>
      </c>
      <c r="B16" s="339">
        <v>1</v>
      </c>
      <c r="C16" s="523" t="s">
        <v>445</v>
      </c>
      <c r="D16" s="524">
        <f>SUM(E16:AR16)</f>
        <v>0</v>
      </c>
      <c r="E16" s="525">
        <v>0</v>
      </c>
      <c r="F16" s="525">
        <v>0</v>
      </c>
      <c r="G16" s="525">
        <v>0</v>
      </c>
      <c r="H16" s="525">
        <v>0</v>
      </c>
      <c r="I16" s="525">
        <v>0</v>
      </c>
      <c r="J16" s="525">
        <v>0</v>
      </c>
      <c r="K16" s="525">
        <v>0</v>
      </c>
      <c r="L16" s="525">
        <v>0</v>
      </c>
      <c r="M16" s="525">
        <v>0</v>
      </c>
      <c r="N16" s="525">
        <v>0</v>
      </c>
      <c r="O16" s="525">
        <v>0</v>
      </c>
      <c r="P16" s="525">
        <v>0</v>
      </c>
      <c r="Q16" s="525">
        <v>0</v>
      </c>
      <c r="R16" s="525">
        <v>0</v>
      </c>
      <c r="S16" s="525">
        <v>0</v>
      </c>
      <c r="T16" s="525">
        <v>0</v>
      </c>
      <c r="U16" s="525">
        <v>0</v>
      </c>
      <c r="V16" s="525">
        <v>0</v>
      </c>
      <c r="W16" s="525">
        <v>0</v>
      </c>
      <c r="X16" s="525">
        <v>0</v>
      </c>
      <c r="Y16" s="525">
        <v>0</v>
      </c>
      <c r="Z16" s="525">
        <v>0</v>
      </c>
      <c r="AA16" s="525">
        <v>0</v>
      </c>
      <c r="AB16" s="525">
        <v>0</v>
      </c>
      <c r="AC16" s="525">
        <v>0</v>
      </c>
      <c r="AD16" s="525">
        <v>0</v>
      </c>
      <c r="AE16" s="525">
        <v>0</v>
      </c>
      <c r="AF16" s="525">
        <v>0</v>
      </c>
      <c r="AG16" s="525">
        <v>0</v>
      </c>
      <c r="AH16" s="525">
        <v>0</v>
      </c>
      <c r="AI16" s="525">
        <v>0</v>
      </c>
      <c r="AJ16" s="525">
        <v>0</v>
      </c>
      <c r="AK16" s="525">
        <v>0</v>
      </c>
      <c r="AL16" s="525">
        <v>0</v>
      </c>
      <c r="AM16" s="525">
        <v>0</v>
      </c>
      <c r="AN16" s="525">
        <v>0</v>
      </c>
      <c r="AO16" s="525">
        <v>0</v>
      </c>
      <c r="AP16" s="525">
        <v>0</v>
      </c>
      <c r="AQ16" s="525">
        <v>0</v>
      </c>
      <c r="AR16" s="525">
        <v>0</v>
      </c>
    </row>
    <row r="17" spans="1:44" s="267" customFormat="1" ht="23.45" customHeight="1" x14ac:dyDescent="0.2">
      <c r="A17" s="267">
        <v>2</v>
      </c>
      <c r="B17" s="339">
        <v>2</v>
      </c>
      <c r="C17" s="523" t="s">
        <v>446</v>
      </c>
      <c r="D17" s="524">
        <f t="shared" ref="D17:D21" si="4">SUM(E17:AR17)</f>
        <v>0</v>
      </c>
      <c r="E17" s="525">
        <v>0</v>
      </c>
      <c r="F17" s="525">
        <v>0</v>
      </c>
      <c r="G17" s="525">
        <v>0</v>
      </c>
      <c r="H17" s="525">
        <v>0</v>
      </c>
      <c r="I17" s="525">
        <v>0</v>
      </c>
      <c r="J17" s="525">
        <v>0</v>
      </c>
      <c r="K17" s="525">
        <v>0</v>
      </c>
      <c r="L17" s="525">
        <v>0</v>
      </c>
      <c r="M17" s="525">
        <v>0</v>
      </c>
      <c r="N17" s="525">
        <v>0</v>
      </c>
      <c r="O17" s="525">
        <v>0</v>
      </c>
      <c r="P17" s="525">
        <v>0</v>
      </c>
      <c r="Q17" s="525">
        <v>0</v>
      </c>
      <c r="R17" s="525">
        <v>0</v>
      </c>
      <c r="S17" s="525">
        <v>0</v>
      </c>
      <c r="T17" s="525">
        <v>0</v>
      </c>
      <c r="U17" s="525">
        <v>0</v>
      </c>
      <c r="V17" s="525">
        <v>0</v>
      </c>
      <c r="W17" s="525">
        <v>0</v>
      </c>
      <c r="X17" s="525">
        <v>0</v>
      </c>
      <c r="Y17" s="525">
        <v>0</v>
      </c>
      <c r="Z17" s="525">
        <v>0</v>
      </c>
      <c r="AA17" s="525">
        <v>0</v>
      </c>
      <c r="AB17" s="525">
        <v>0</v>
      </c>
      <c r="AC17" s="525">
        <v>0</v>
      </c>
      <c r="AD17" s="525">
        <v>0</v>
      </c>
      <c r="AE17" s="525">
        <v>0</v>
      </c>
      <c r="AF17" s="525">
        <v>0</v>
      </c>
      <c r="AG17" s="525">
        <v>0</v>
      </c>
      <c r="AH17" s="525">
        <v>0</v>
      </c>
      <c r="AI17" s="525">
        <v>0</v>
      </c>
      <c r="AJ17" s="525">
        <v>0</v>
      </c>
      <c r="AK17" s="525">
        <v>0</v>
      </c>
      <c r="AL17" s="525">
        <v>0</v>
      </c>
      <c r="AM17" s="525">
        <v>0</v>
      </c>
      <c r="AN17" s="525">
        <v>0</v>
      </c>
      <c r="AO17" s="525">
        <v>0</v>
      </c>
      <c r="AP17" s="525">
        <v>0</v>
      </c>
      <c r="AQ17" s="525">
        <v>0</v>
      </c>
      <c r="AR17" s="525">
        <v>0</v>
      </c>
    </row>
    <row r="18" spans="1:44" s="267" customFormat="1" ht="22.5" x14ac:dyDescent="0.2">
      <c r="A18" s="267">
        <v>3</v>
      </c>
      <c r="B18" s="339">
        <v>3</v>
      </c>
      <c r="C18" s="523" t="s">
        <v>447</v>
      </c>
      <c r="D18" s="524">
        <f t="shared" si="4"/>
        <v>0</v>
      </c>
      <c r="E18" s="525">
        <v>0</v>
      </c>
      <c r="F18" s="525">
        <v>0</v>
      </c>
      <c r="G18" s="525">
        <v>0</v>
      </c>
      <c r="H18" s="525">
        <v>0</v>
      </c>
      <c r="I18" s="525">
        <v>0</v>
      </c>
      <c r="J18" s="525">
        <v>0</v>
      </c>
      <c r="K18" s="525">
        <v>0</v>
      </c>
      <c r="L18" s="525">
        <v>0</v>
      </c>
      <c r="M18" s="525">
        <v>0</v>
      </c>
      <c r="N18" s="525">
        <v>0</v>
      </c>
      <c r="O18" s="525">
        <v>0</v>
      </c>
      <c r="P18" s="525">
        <v>0</v>
      </c>
      <c r="Q18" s="525">
        <v>0</v>
      </c>
      <c r="R18" s="525">
        <v>0</v>
      </c>
      <c r="S18" s="525">
        <v>0</v>
      </c>
      <c r="T18" s="525">
        <v>0</v>
      </c>
      <c r="U18" s="525">
        <v>0</v>
      </c>
      <c r="V18" s="525">
        <v>0</v>
      </c>
      <c r="W18" s="525">
        <v>0</v>
      </c>
      <c r="X18" s="525">
        <v>0</v>
      </c>
      <c r="Y18" s="525">
        <v>0</v>
      </c>
      <c r="Z18" s="525">
        <v>0</v>
      </c>
      <c r="AA18" s="525">
        <v>0</v>
      </c>
      <c r="AB18" s="525">
        <v>0</v>
      </c>
      <c r="AC18" s="525">
        <v>0</v>
      </c>
      <c r="AD18" s="525">
        <v>0</v>
      </c>
      <c r="AE18" s="525">
        <v>0</v>
      </c>
      <c r="AF18" s="525">
        <v>0</v>
      </c>
      <c r="AG18" s="525">
        <v>0</v>
      </c>
      <c r="AH18" s="525">
        <v>0</v>
      </c>
      <c r="AI18" s="525">
        <v>0</v>
      </c>
      <c r="AJ18" s="525">
        <v>0</v>
      </c>
      <c r="AK18" s="525">
        <v>0</v>
      </c>
      <c r="AL18" s="525">
        <v>0</v>
      </c>
      <c r="AM18" s="525">
        <v>0</v>
      </c>
      <c r="AN18" s="525">
        <v>0</v>
      </c>
      <c r="AO18" s="525">
        <v>0</v>
      </c>
      <c r="AP18" s="525">
        <v>0</v>
      </c>
      <c r="AQ18" s="525">
        <v>0</v>
      </c>
      <c r="AR18" s="525">
        <v>0</v>
      </c>
    </row>
    <row r="19" spans="1:44" s="267" customFormat="1" ht="22.5" x14ac:dyDescent="0.2">
      <c r="A19" s="267">
        <v>4</v>
      </c>
      <c r="B19" s="339">
        <v>4</v>
      </c>
      <c r="C19" s="523" t="s">
        <v>578</v>
      </c>
      <c r="D19" s="524">
        <f t="shared" si="4"/>
        <v>0</v>
      </c>
      <c r="E19" s="525">
        <v>0</v>
      </c>
      <c r="F19" s="525">
        <v>0</v>
      </c>
      <c r="G19" s="525">
        <v>0</v>
      </c>
      <c r="H19" s="525">
        <v>0</v>
      </c>
      <c r="I19" s="525">
        <v>0</v>
      </c>
      <c r="J19" s="525">
        <v>0</v>
      </c>
      <c r="K19" s="525">
        <v>0</v>
      </c>
      <c r="L19" s="525">
        <v>0</v>
      </c>
      <c r="M19" s="525">
        <v>0</v>
      </c>
      <c r="N19" s="525">
        <v>0</v>
      </c>
      <c r="O19" s="525">
        <v>0</v>
      </c>
      <c r="P19" s="525">
        <v>0</v>
      </c>
      <c r="Q19" s="525">
        <v>0</v>
      </c>
      <c r="R19" s="525">
        <v>0</v>
      </c>
      <c r="S19" s="525">
        <v>0</v>
      </c>
      <c r="T19" s="525">
        <v>0</v>
      </c>
      <c r="U19" s="525">
        <v>0</v>
      </c>
      <c r="V19" s="525">
        <v>0</v>
      </c>
      <c r="W19" s="525">
        <v>0</v>
      </c>
      <c r="X19" s="525">
        <v>0</v>
      </c>
      <c r="Y19" s="525">
        <v>0</v>
      </c>
      <c r="Z19" s="525">
        <v>0</v>
      </c>
      <c r="AA19" s="525">
        <v>0</v>
      </c>
      <c r="AB19" s="525">
        <v>0</v>
      </c>
      <c r="AC19" s="525">
        <v>0</v>
      </c>
      <c r="AD19" s="525">
        <v>0</v>
      </c>
      <c r="AE19" s="525">
        <v>0</v>
      </c>
      <c r="AF19" s="525">
        <v>0</v>
      </c>
      <c r="AG19" s="525">
        <v>0</v>
      </c>
      <c r="AH19" s="525">
        <v>0</v>
      </c>
      <c r="AI19" s="525">
        <v>0</v>
      </c>
      <c r="AJ19" s="525">
        <v>0</v>
      </c>
      <c r="AK19" s="525">
        <v>0</v>
      </c>
      <c r="AL19" s="525">
        <v>0</v>
      </c>
      <c r="AM19" s="525">
        <v>0</v>
      </c>
      <c r="AN19" s="525">
        <v>0</v>
      </c>
      <c r="AO19" s="525">
        <v>0</v>
      </c>
      <c r="AP19" s="525">
        <v>0</v>
      </c>
      <c r="AQ19" s="525">
        <v>0</v>
      </c>
      <c r="AR19" s="525">
        <v>0</v>
      </c>
    </row>
    <row r="20" spans="1:44" s="267" customFormat="1" x14ac:dyDescent="0.2">
      <c r="A20" s="267">
        <v>5</v>
      </c>
      <c r="B20" s="339">
        <v>5</v>
      </c>
      <c r="C20" s="523" t="s">
        <v>448</v>
      </c>
      <c r="D20" s="524">
        <f t="shared" si="4"/>
        <v>0</v>
      </c>
      <c r="E20" s="525">
        <v>0</v>
      </c>
      <c r="F20" s="525">
        <v>0</v>
      </c>
      <c r="G20" s="525">
        <v>0</v>
      </c>
      <c r="H20" s="525">
        <v>0</v>
      </c>
      <c r="I20" s="525">
        <v>0</v>
      </c>
      <c r="J20" s="525">
        <v>0</v>
      </c>
      <c r="K20" s="525">
        <v>0</v>
      </c>
      <c r="L20" s="525">
        <v>0</v>
      </c>
      <c r="M20" s="525">
        <v>0</v>
      </c>
      <c r="N20" s="525">
        <v>0</v>
      </c>
      <c r="O20" s="525">
        <v>0</v>
      </c>
      <c r="P20" s="525">
        <v>0</v>
      </c>
      <c r="Q20" s="525">
        <v>0</v>
      </c>
      <c r="R20" s="525">
        <v>0</v>
      </c>
      <c r="S20" s="525">
        <v>0</v>
      </c>
      <c r="T20" s="525">
        <v>0</v>
      </c>
      <c r="U20" s="525">
        <v>0</v>
      </c>
      <c r="V20" s="525">
        <v>0</v>
      </c>
      <c r="W20" s="525">
        <v>0</v>
      </c>
      <c r="X20" s="525">
        <v>0</v>
      </c>
      <c r="Y20" s="525">
        <v>0</v>
      </c>
      <c r="Z20" s="525">
        <v>0</v>
      </c>
      <c r="AA20" s="525">
        <v>0</v>
      </c>
      <c r="AB20" s="525">
        <v>0</v>
      </c>
      <c r="AC20" s="525">
        <v>0</v>
      </c>
      <c r="AD20" s="525">
        <v>0</v>
      </c>
      <c r="AE20" s="525">
        <v>0</v>
      </c>
      <c r="AF20" s="525">
        <v>0</v>
      </c>
      <c r="AG20" s="525">
        <v>0</v>
      </c>
      <c r="AH20" s="525">
        <v>0</v>
      </c>
      <c r="AI20" s="525">
        <v>0</v>
      </c>
      <c r="AJ20" s="525">
        <v>0</v>
      </c>
      <c r="AK20" s="525">
        <v>0</v>
      </c>
      <c r="AL20" s="525">
        <v>0</v>
      </c>
      <c r="AM20" s="525">
        <v>0</v>
      </c>
      <c r="AN20" s="525">
        <v>0</v>
      </c>
      <c r="AO20" s="525">
        <v>0</v>
      </c>
      <c r="AP20" s="525">
        <v>0</v>
      </c>
      <c r="AQ20" s="525">
        <v>0</v>
      </c>
      <c r="AR20" s="525">
        <v>0</v>
      </c>
    </row>
    <row r="21" spans="1:44" s="267" customFormat="1" x14ac:dyDescent="0.2">
      <c r="A21" s="267">
        <v>6</v>
      </c>
      <c r="B21" s="339">
        <v>6</v>
      </c>
      <c r="C21" s="523" t="s">
        <v>449</v>
      </c>
      <c r="D21" s="524">
        <f t="shared" si="4"/>
        <v>0</v>
      </c>
      <c r="E21" s="525">
        <v>0</v>
      </c>
      <c r="F21" s="525">
        <v>0</v>
      </c>
      <c r="G21" s="525">
        <v>0</v>
      </c>
      <c r="H21" s="525">
        <v>0</v>
      </c>
      <c r="I21" s="525">
        <v>0</v>
      </c>
      <c r="J21" s="525">
        <v>0</v>
      </c>
      <c r="K21" s="525">
        <v>0</v>
      </c>
      <c r="L21" s="525">
        <v>0</v>
      </c>
      <c r="M21" s="525">
        <v>0</v>
      </c>
      <c r="N21" s="525">
        <v>0</v>
      </c>
      <c r="O21" s="525">
        <v>0</v>
      </c>
      <c r="P21" s="525">
        <v>0</v>
      </c>
      <c r="Q21" s="525">
        <v>0</v>
      </c>
      <c r="R21" s="525">
        <v>0</v>
      </c>
      <c r="S21" s="525">
        <v>0</v>
      </c>
      <c r="T21" s="525">
        <v>0</v>
      </c>
      <c r="U21" s="525">
        <v>0</v>
      </c>
      <c r="V21" s="525">
        <v>0</v>
      </c>
      <c r="W21" s="525">
        <v>0</v>
      </c>
      <c r="X21" s="525">
        <v>0</v>
      </c>
      <c r="Y21" s="525">
        <v>0</v>
      </c>
      <c r="Z21" s="525">
        <v>0</v>
      </c>
      <c r="AA21" s="525">
        <v>0</v>
      </c>
      <c r="AB21" s="525">
        <v>0</v>
      </c>
      <c r="AC21" s="525">
        <v>0</v>
      </c>
      <c r="AD21" s="525">
        <v>0</v>
      </c>
      <c r="AE21" s="525">
        <v>0</v>
      </c>
      <c r="AF21" s="525">
        <v>0</v>
      </c>
      <c r="AG21" s="525">
        <v>0</v>
      </c>
      <c r="AH21" s="525">
        <v>0</v>
      </c>
      <c r="AI21" s="525">
        <v>0</v>
      </c>
      <c r="AJ21" s="525">
        <v>0</v>
      </c>
      <c r="AK21" s="525">
        <v>0</v>
      </c>
      <c r="AL21" s="525">
        <v>0</v>
      </c>
      <c r="AM21" s="525">
        <v>0</v>
      </c>
      <c r="AN21" s="525">
        <v>0</v>
      </c>
      <c r="AO21" s="525">
        <v>0</v>
      </c>
      <c r="AP21" s="525">
        <v>0</v>
      </c>
      <c r="AQ21" s="525">
        <v>0</v>
      </c>
      <c r="AR21" s="525">
        <v>0</v>
      </c>
    </row>
    <row r="22" spans="1:44" s="266" customFormat="1" ht="16.5" customHeight="1" x14ac:dyDescent="0.2">
      <c r="A22" s="267">
        <v>7</v>
      </c>
      <c r="B22" s="339">
        <v>7</v>
      </c>
      <c r="C22" s="527" t="s">
        <v>450</v>
      </c>
      <c r="D22" s="524">
        <f>SUM(E22:AR22)</f>
        <v>0</v>
      </c>
      <c r="E22" s="528">
        <f>SUM(E16:E21)</f>
        <v>0</v>
      </c>
      <c r="F22" s="528">
        <f t="shared" ref="F22:X22" si="5">SUM(F16:F21)</f>
        <v>0</v>
      </c>
      <c r="G22" s="528">
        <f t="shared" si="5"/>
        <v>0</v>
      </c>
      <c r="H22" s="528">
        <f t="shared" si="5"/>
        <v>0</v>
      </c>
      <c r="I22" s="528">
        <f t="shared" si="5"/>
        <v>0</v>
      </c>
      <c r="J22" s="528">
        <f>SUM(J16:J21)</f>
        <v>0</v>
      </c>
      <c r="K22" s="528">
        <f t="shared" si="5"/>
        <v>0</v>
      </c>
      <c r="L22" s="528">
        <f t="shared" si="5"/>
        <v>0</v>
      </c>
      <c r="M22" s="528">
        <f t="shared" si="5"/>
        <v>0</v>
      </c>
      <c r="N22" s="528">
        <f t="shared" si="5"/>
        <v>0</v>
      </c>
      <c r="O22" s="528">
        <f t="shared" si="5"/>
        <v>0</v>
      </c>
      <c r="P22" s="528">
        <f t="shared" si="5"/>
        <v>0</v>
      </c>
      <c r="Q22" s="528">
        <f t="shared" si="5"/>
        <v>0</v>
      </c>
      <c r="R22" s="528">
        <f t="shared" si="5"/>
        <v>0</v>
      </c>
      <c r="S22" s="528">
        <f t="shared" si="5"/>
        <v>0</v>
      </c>
      <c r="T22" s="528">
        <f t="shared" si="5"/>
        <v>0</v>
      </c>
      <c r="U22" s="528">
        <f t="shared" si="5"/>
        <v>0</v>
      </c>
      <c r="V22" s="528">
        <f t="shared" si="5"/>
        <v>0</v>
      </c>
      <c r="W22" s="528">
        <f t="shared" si="5"/>
        <v>0</v>
      </c>
      <c r="X22" s="528">
        <f t="shared" si="5"/>
        <v>0</v>
      </c>
      <c r="Y22" s="528">
        <f t="shared" ref="Y22:AR22" si="6">SUM(Y16:Y21)</f>
        <v>0</v>
      </c>
      <c r="Z22" s="528">
        <f t="shared" si="6"/>
        <v>0</v>
      </c>
      <c r="AA22" s="528">
        <f t="shared" si="6"/>
        <v>0</v>
      </c>
      <c r="AB22" s="528">
        <f t="shared" si="6"/>
        <v>0</v>
      </c>
      <c r="AC22" s="528">
        <f t="shared" si="6"/>
        <v>0</v>
      </c>
      <c r="AD22" s="528">
        <f t="shared" si="6"/>
        <v>0</v>
      </c>
      <c r="AE22" s="528">
        <f t="shared" si="6"/>
        <v>0</v>
      </c>
      <c r="AF22" s="528">
        <f t="shared" si="6"/>
        <v>0</v>
      </c>
      <c r="AG22" s="528">
        <f t="shared" si="6"/>
        <v>0</v>
      </c>
      <c r="AH22" s="528">
        <f t="shared" si="6"/>
        <v>0</v>
      </c>
      <c r="AI22" s="528">
        <f t="shared" si="6"/>
        <v>0</v>
      </c>
      <c r="AJ22" s="528">
        <f t="shared" si="6"/>
        <v>0</v>
      </c>
      <c r="AK22" s="528">
        <f t="shared" si="6"/>
        <v>0</v>
      </c>
      <c r="AL22" s="528">
        <f t="shared" si="6"/>
        <v>0</v>
      </c>
      <c r="AM22" s="528">
        <f t="shared" si="6"/>
        <v>0</v>
      </c>
      <c r="AN22" s="528">
        <f t="shared" si="6"/>
        <v>0</v>
      </c>
      <c r="AO22" s="528">
        <f t="shared" si="6"/>
        <v>0</v>
      </c>
      <c r="AP22" s="528">
        <f t="shared" si="6"/>
        <v>0</v>
      </c>
      <c r="AQ22" s="528">
        <f t="shared" si="6"/>
        <v>0</v>
      </c>
      <c r="AR22" s="528">
        <f t="shared" si="6"/>
        <v>0</v>
      </c>
    </row>
    <row r="23" spans="1:44" s="267" customFormat="1" x14ac:dyDescent="0.2">
      <c r="A23" s="267">
        <v>8</v>
      </c>
      <c r="B23" s="339">
        <v>8</v>
      </c>
      <c r="C23" s="523" t="s">
        <v>451</v>
      </c>
      <c r="D23" s="524">
        <f t="shared" si="3"/>
        <v>0</v>
      </c>
      <c r="E23" s="530">
        <f>E24*E25*E26</f>
        <v>0</v>
      </c>
      <c r="F23" s="530">
        <f t="shared" ref="F23:X23" si="7">F24*F25*F26</f>
        <v>0</v>
      </c>
      <c r="G23" s="530">
        <f t="shared" si="7"/>
        <v>0</v>
      </c>
      <c r="H23" s="530">
        <f t="shared" si="7"/>
        <v>0</v>
      </c>
      <c r="I23" s="530">
        <f t="shared" si="7"/>
        <v>0</v>
      </c>
      <c r="J23" s="530">
        <f t="shared" si="7"/>
        <v>0</v>
      </c>
      <c r="K23" s="530">
        <f t="shared" si="7"/>
        <v>0</v>
      </c>
      <c r="L23" s="530">
        <f t="shared" si="7"/>
        <v>0</v>
      </c>
      <c r="M23" s="530">
        <f t="shared" si="7"/>
        <v>0</v>
      </c>
      <c r="N23" s="530">
        <f t="shared" si="7"/>
        <v>0</v>
      </c>
      <c r="O23" s="530">
        <f t="shared" si="7"/>
        <v>0</v>
      </c>
      <c r="P23" s="530">
        <f t="shared" si="7"/>
        <v>0</v>
      </c>
      <c r="Q23" s="530">
        <f t="shared" si="7"/>
        <v>0</v>
      </c>
      <c r="R23" s="530">
        <f t="shared" si="7"/>
        <v>0</v>
      </c>
      <c r="S23" s="530">
        <f t="shared" si="7"/>
        <v>0</v>
      </c>
      <c r="T23" s="530">
        <f t="shared" si="7"/>
        <v>0</v>
      </c>
      <c r="U23" s="530">
        <f t="shared" si="7"/>
        <v>0</v>
      </c>
      <c r="V23" s="530">
        <f t="shared" si="7"/>
        <v>0</v>
      </c>
      <c r="W23" s="530">
        <f t="shared" si="7"/>
        <v>0</v>
      </c>
      <c r="X23" s="530">
        <f t="shared" si="7"/>
        <v>0</v>
      </c>
      <c r="Y23" s="530">
        <f t="shared" ref="Y23:AR23" si="8">Y24*Y25*Y26</f>
        <v>0</v>
      </c>
      <c r="Z23" s="530">
        <f t="shared" si="8"/>
        <v>0</v>
      </c>
      <c r="AA23" s="530">
        <f t="shared" si="8"/>
        <v>0</v>
      </c>
      <c r="AB23" s="530">
        <f t="shared" si="8"/>
        <v>0</v>
      </c>
      <c r="AC23" s="530">
        <f t="shared" si="8"/>
        <v>0</v>
      </c>
      <c r="AD23" s="530">
        <f t="shared" si="8"/>
        <v>0</v>
      </c>
      <c r="AE23" s="530">
        <f t="shared" si="8"/>
        <v>0</v>
      </c>
      <c r="AF23" s="530">
        <f t="shared" si="8"/>
        <v>0</v>
      </c>
      <c r="AG23" s="530">
        <f t="shared" si="8"/>
        <v>0</v>
      </c>
      <c r="AH23" s="530">
        <f t="shared" si="8"/>
        <v>0</v>
      </c>
      <c r="AI23" s="530">
        <f t="shared" si="8"/>
        <v>0</v>
      </c>
      <c r="AJ23" s="530">
        <f t="shared" si="8"/>
        <v>0</v>
      </c>
      <c r="AK23" s="530">
        <f t="shared" si="8"/>
        <v>0</v>
      </c>
      <c r="AL23" s="530">
        <f t="shared" si="8"/>
        <v>0</v>
      </c>
      <c r="AM23" s="530">
        <f t="shared" si="8"/>
        <v>0</v>
      </c>
      <c r="AN23" s="530">
        <f t="shared" si="8"/>
        <v>0</v>
      </c>
      <c r="AO23" s="530">
        <f t="shared" si="8"/>
        <v>0</v>
      </c>
      <c r="AP23" s="530">
        <f t="shared" si="8"/>
        <v>0</v>
      </c>
      <c r="AQ23" s="530">
        <f t="shared" si="8"/>
        <v>0</v>
      </c>
      <c r="AR23" s="530">
        <f t="shared" si="8"/>
        <v>0</v>
      </c>
    </row>
    <row r="24" spans="1:44" s="259" customFormat="1" x14ac:dyDescent="0.2">
      <c r="A24" s="267">
        <v>9</v>
      </c>
      <c r="B24" s="339">
        <v>9</v>
      </c>
      <c r="C24" s="523" t="s">
        <v>452</v>
      </c>
      <c r="D24" s="524"/>
      <c r="E24" s="525"/>
      <c r="F24" s="525"/>
      <c r="G24" s="525"/>
      <c r="H24" s="525"/>
      <c r="I24" s="525"/>
      <c r="J24" s="525"/>
      <c r="K24" s="525"/>
      <c r="L24" s="525"/>
      <c r="M24" s="525"/>
      <c r="N24" s="525"/>
      <c r="O24" s="525"/>
      <c r="P24" s="525"/>
      <c r="Q24" s="525"/>
      <c r="R24" s="525"/>
      <c r="S24" s="525"/>
      <c r="T24" s="525"/>
      <c r="U24" s="525"/>
      <c r="V24" s="525"/>
      <c r="W24" s="525"/>
      <c r="X24" s="525"/>
      <c r="Y24" s="525"/>
      <c r="Z24" s="525"/>
      <c r="AA24" s="525"/>
      <c r="AB24" s="525"/>
      <c r="AC24" s="525"/>
      <c r="AD24" s="525"/>
      <c r="AE24" s="525"/>
      <c r="AF24" s="525"/>
      <c r="AG24" s="525"/>
      <c r="AH24" s="525"/>
      <c r="AI24" s="525"/>
      <c r="AJ24" s="525"/>
      <c r="AK24" s="525"/>
      <c r="AL24" s="525"/>
      <c r="AM24" s="525"/>
      <c r="AN24" s="525"/>
      <c r="AO24" s="525"/>
      <c r="AP24" s="525"/>
      <c r="AQ24" s="525"/>
      <c r="AR24" s="525"/>
    </row>
    <row r="25" spans="1:44" s="259" customFormat="1" x14ac:dyDescent="0.2">
      <c r="A25" s="267">
        <v>10</v>
      </c>
      <c r="B25" s="339">
        <v>10</v>
      </c>
      <c r="C25" s="523" t="s">
        <v>453</v>
      </c>
      <c r="D25" s="524"/>
      <c r="E25" s="525"/>
      <c r="F25" s="525"/>
      <c r="G25" s="525"/>
      <c r="H25" s="525"/>
      <c r="I25" s="525"/>
      <c r="J25" s="525"/>
      <c r="K25" s="525"/>
      <c r="L25" s="525"/>
      <c r="M25" s="525"/>
      <c r="N25" s="525"/>
      <c r="O25" s="525"/>
      <c r="P25" s="525"/>
      <c r="Q25" s="525"/>
      <c r="R25" s="525"/>
      <c r="S25" s="525"/>
      <c r="T25" s="525"/>
      <c r="U25" s="525"/>
      <c r="V25" s="525"/>
      <c r="W25" s="525"/>
      <c r="X25" s="525"/>
      <c r="Y25" s="525"/>
      <c r="Z25" s="525"/>
      <c r="AA25" s="525"/>
      <c r="AB25" s="525"/>
      <c r="AC25" s="525"/>
      <c r="AD25" s="525"/>
      <c r="AE25" s="525"/>
      <c r="AF25" s="525"/>
      <c r="AG25" s="525"/>
      <c r="AH25" s="525"/>
      <c r="AI25" s="525"/>
      <c r="AJ25" s="525"/>
      <c r="AK25" s="525"/>
      <c r="AL25" s="525"/>
      <c r="AM25" s="525"/>
      <c r="AN25" s="525"/>
      <c r="AO25" s="525"/>
      <c r="AP25" s="525"/>
      <c r="AQ25" s="525"/>
      <c r="AR25" s="525"/>
    </row>
    <row r="26" spans="1:44" s="259" customFormat="1" x14ac:dyDescent="0.2">
      <c r="A26" s="267">
        <v>11</v>
      </c>
      <c r="B26" s="339">
        <v>11</v>
      </c>
      <c r="C26" s="523" t="s">
        <v>454</v>
      </c>
      <c r="D26" s="524"/>
      <c r="E26" s="525"/>
      <c r="F26" s="525"/>
      <c r="G26" s="525"/>
      <c r="H26" s="525"/>
      <c r="I26" s="525"/>
      <c r="J26" s="525"/>
      <c r="K26" s="525"/>
      <c r="L26" s="525"/>
      <c r="M26" s="525"/>
      <c r="N26" s="525"/>
      <c r="O26" s="525"/>
      <c r="P26" s="525"/>
      <c r="Q26" s="525"/>
      <c r="R26" s="525"/>
      <c r="S26" s="525"/>
      <c r="T26" s="525"/>
      <c r="U26" s="525"/>
      <c r="V26" s="525"/>
      <c r="W26" s="525"/>
      <c r="X26" s="525"/>
      <c r="Y26" s="525"/>
      <c r="Z26" s="525"/>
      <c r="AA26" s="525"/>
      <c r="AB26" s="525"/>
      <c r="AC26" s="525"/>
      <c r="AD26" s="525"/>
      <c r="AE26" s="525"/>
      <c r="AF26" s="525"/>
      <c r="AG26" s="525"/>
      <c r="AH26" s="525"/>
      <c r="AI26" s="525"/>
      <c r="AJ26" s="525"/>
      <c r="AK26" s="525"/>
      <c r="AL26" s="525"/>
      <c r="AM26" s="525"/>
      <c r="AN26" s="525"/>
      <c r="AO26" s="525"/>
      <c r="AP26" s="525"/>
      <c r="AQ26" s="525"/>
      <c r="AR26" s="525"/>
    </row>
    <row r="27" spans="1:44" s="267" customFormat="1" ht="15" customHeight="1" x14ac:dyDescent="0.2">
      <c r="A27" s="267">
        <v>12</v>
      </c>
      <c r="B27" s="339">
        <v>12</v>
      </c>
      <c r="C27" s="523" t="s">
        <v>455</v>
      </c>
      <c r="D27" s="524">
        <f>SUM(E27:AR27)</f>
        <v>0</v>
      </c>
      <c r="E27" s="525"/>
      <c r="F27" s="525"/>
      <c r="G27" s="525"/>
      <c r="H27" s="525"/>
      <c r="I27" s="525"/>
      <c r="J27" s="525"/>
      <c r="K27" s="525"/>
      <c r="L27" s="525"/>
      <c r="M27" s="525"/>
      <c r="N27" s="525"/>
      <c r="O27" s="525"/>
      <c r="P27" s="525"/>
      <c r="Q27" s="525"/>
      <c r="R27" s="525"/>
      <c r="S27" s="525"/>
      <c r="T27" s="525"/>
      <c r="U27" s="525"/>
      <c r="V27" s="525"/>
      <c r="W27" s="525"/>
      <c r="X27" s="525"/>
      <c r="Y27" s="525"/>
      <c r="Z27" s="525"/>
      <c r="AA27" s="525"/>
      <c r="AB27" s="525"/>
      <c r="AC27" s="525"/>
      <c r="AD27" s="525"/>
      <c r="AE27" s="525"/>
      <c r="AF27" s="525"/>
      <c r="AG27" s="525"/>
      <c r="AH27" s="525"/>
      <c r="AI27" s="525"/>
      <c r="AJ27" s="525"/>
      <c r="AK27" s="525"/>
      <c r="AL27" s="525"/>
      <c r="AM27" s="525"/>
      <c r="AN27" s="525"/>
      <c r="AO27" s="525"/>
      <c r="AP27" s="525"/>
      <c r="AQ27" s="525"/>
      <c r="AR27" s="525"/>
    </row>
    <row r="28" spans="1:44" s="266" customFormat="1" ht="15" customHeight="1" x14ac:dyDescent="0.2">
      <c r="A28" s="267">
        <v>13</v>
      </c>
      <c r="B28" s="339">
        <v>13</v>
      </c>
      <c r="C28" s="527" t="s">
        <v>456</v>
      </c>
      <c r="D28" s="524">
        <f t="shared" si="3"/>
        <v>0</v>
      </c>
      <c r="E28" s="528">
        <f t="shared" ref="E28:X28" si="9">E23+E27</f>
        <v>0</v>
      </c>
      <c r="F28" s="528">
        <f t="shared" si="9"/>
        <v>0</v>
      </c>
      <c r="G28" s="528">
        <f t="shared" si="9"/>
        <v>0</v>
      </c>
      <c r="H28" s="528">
        <f t="shared" si="9"/>
        <v>0</v>
      </c>
      <c r="I28" s="528">
        <f t="shared" si="9"/>
        <v>0</v>
      </c>
      <c r="J28" s="528">
        <f t="shared" si="9"/>
        <v>0</v>
      </c>
      <c r="K28" s="528">
        <f t="shared" si="9"/>
        <v>0</v>
      </c>
      <c r="L28" s="528">
        <f t="shared" si="9"/>
        <v>0</v>
      </c>
      <c r="M28" s="528">
        <f t="shared" si="9"/>
        <v>0</v>
      </c>
      <c r="N28" s="528">
        <f t="shared" si="9"/>
        <v>0</v>
      </c>
      <c r="O28" s="528">
        <f t="shared" si="9"/>
        <v>0</v>
      </c>
      <c r="P28" s="528">
        <f t="shared" si="9"/>
        <v>0</v>
      </c>
      <c r="Q28" s="528">
        <f t="shared" si="9"/>
        <v>0</v>
      </c>
      <c r="R28" s="528">
        <f t="shared" si="9"/>
        <v>0</v>
      </c>
      <c r="S28" s="528">
        <f t="shared" si="9"/>
        <v>0</v>
      </c>
      <c r="T28" s="528">
        <f t="shared" si="9"/>
        <v>0</v>
      </c>
      <c r="U28" s="528">
        <f t="shared" si="9"/>
        <v>0</v>
      </c>
      <c r="V28" s="528">
        <f t="shared" si="9"/>
        <v>0</v>
      </c>
      <c r="W28" s="528">
        <f t="shared" si="9"/>
        <v>0</v>
      </c>
      <c r="X28" s="528">
        <f t="shared" si="9"/>
        <v>0</v>
      </c>
      <c r="Y28" s="528">
        <f t="shared" ref="Y28:AR28" si="10">Y23+Y27</f>
        <v>0</v>
      </c>
      <c r="Z28" s="528">
        <f t="shared" si="10"/>
        <v>0</v>
      </c>
      <c r="AA28" s="528">
        <f t="shared" si="10"/>
        <v>0</v>
      </c>
      <c r="AB28" s="528">
        <f t="shared" si="10"/>
        <v>0</v>
      </c>
      <c r="AC28" s="528">
        <f t="shared" si="10"/>
        <v>0</v>
      </c>
      <c r="AD28" s="528">
        <f t="shared" si="10"/>
        <v>0</v>
      </c>
      <c r="AE28" s="528">
        <f t="shared" si="10"/>
        <v>0</v>
      </c>
      <c r="AF28" s="528">
        <f t="shared" si="10"/>
        <v>0</v>
      </c>
      <c r="AG28" s="528">
        <f t="shared" si="10"/>
        <v>0</v>
      </c>
      <c r="AH28" s="528">
        <f t="shared" si="10"/>
        <v>0</v>
      </c>
      <c r="AI28" s="528">
        <f t="shared" si="10"/>
        <v>0</v>
      </c>
      <c r="AJ28" s="528">
        <f t="shared" si="10"/>
        <v>0</v>
      </c>
      <c r="AK28" s="528">
        <f t="shared" si="10"/>
        <v>0</v>
      </c>
      <c r="AL28" s="528">
        <f t="shared" si="10"/>
        <v>0</v>
      </c>
      <c r="AM28" s="528">
        <f t="shared" si="10"/>
        <v>0</v>
      </c>
      <c r="AN28" s="528">
        <f t="shared" si="10"/>
        <v>0</v>
      </c>
      <c r="AO28" s="528">
        <f t="shared" si="10"/>
        <v>0</v>
      </c>
      <c r="AP28" s="528">
        <f t="shared" si="10"/>
        <v>0</v>
      </c>
      <c r="AQ28" s="528">
        <f t="shared" si="10"/>
        <v>0</v>
      </c>
      <c r="AR28" s="528">
        <f t="shared" si="10"/>
        <v>0</v>
      </c>
    </row>
    <row r="29" spans="1:44" ht="15" customHeight="1" x14ac:dyDescent="0.2">
      <c r="A29" s="267">
        <v>14</v>
      </c>
      <c r="B29" s="339">
        <v>14</v>
      </c>
      <c r="C29" s="523" t="s">
        <v>457</v>
      </c>
      <c r="D29" s="524">
        <f t="shared" si="3"/>
        <v>0</v>
      </c>
      <c r="E29" s="525"/>
      <c r="F29" s="525"/>
      <c r="G29" s="525"/>
      <c r="H29" s="525"/>
      <c r="I29" s="525"/>
      <c r="J29" s="525"/>
      <c r="K29" s="525"/>
      <c r="L29" s="525"/>
      <c r="M29" s="525"/>
      <c r="N29" s="525"/>
      <c r="O29" s="525"/>
      <c r="P29" s="525"/>
      <c r="Q29" s="525"/>
      <c r="R29" s="525"/>
      <c r="S29" s="525"/>
      <c r="T29" s="525"/>
      <c r="U29" s="525"/>
      <c r="V29" s="525"/>
      <c r="W29" s="525"/>
      <c r="X29" s="525"/>
      <c r="Y29" s="525"/>
      <c r="Z29" s="525"/>
      <c r="AA29" s="525"/>
      <c r="AB29" s="525"/>
      <c r="AC29" s="525"/>
      <c r="AD29" s="525"/>
      <c r="AE29" s="525"/>
      <c r="AF29" s="525"/>
      <c r="AG29" s="525"/>
      <c r="AH29" s="525"/>
      <c r="AI29" s="525"/>
      <c r="AJ29" s="525"/>
      <c r="AK29" s="525"/>
      <c r="AL29" s="525"/>
      <c r="AM29" s="525"/>
      <c r="AN29" s="525"/>
      <c r="AO29" s="525"/>
      <c r="AP29" s="525"/>
      <c r="AQ29" s="525"/>
      <c r="AR29" s="525"/>
    </row>
    <row r="30" spans="1:44" ht="15" customHeight="1" x14ac:dyDescent="0.2">
      <c r="A30" s="267">
        <v>15</v>
      </c>
      <c r="B30" s="339">
        <v>15</v>
      </c>
      <c r="C30" s="523" t="s">
        <v>458</v>
      </c>
      <c r="D30" s="524">
        <f t="shared" si="3"/>
        <v>0</v>
      </c>
      <c r="E30" s="525"/>
      <c r="F30" s="525"/>
      <c r="G30" s="525"/>
      <c r="H30" s="525"/>
      <c r="I30" s="525"/>
      <c r="J30" s="525"/>
      <c r="K30" s="525"/>
      <c r="L30" s="525"/>
      <c r="M30" s="525"/>
      <c r="N30" s="525"/>
      <c r="O30" s="525"/>
      <c r="P30" s="525"/>
      <c r="Q30" s="525"/>
      <c r="R30" s="525"/>
      <c r="S30" s="525"/>
      <c r="T30" s="525"/>
      <c r="U30" s="525"/>
      <c r="V30" s="525"/>
      <c r="W30" s="525"/>
      <c r="X30" s="525"/>
      <c r="Y30" s="525"/>
      <c r="Z30" s="525"/>
      <c r="AA30" s="525"/>
      <c r="AB30" s="525"/>
      <c r="AC30" s="525"/>
      <c r="AD30" s="525"/>
      <c r="AE30" s="525"/>
      <c r="AF30" s="525"/>
      <c r="AG30" s="525"/>
      <c r="AH30" s="525"/>
      <c r="AI30" s="525"/>
      <c r="AJ30" s="525"/>
      <c r="AK30" s="525"/>
      <c r="AL30" s="525"/>
      <c r="AM30" s="525"/>
      <c r="AN30" s="525"/>
      <c r="AO30" s="525"/>
      <c r="AP30" s="525"/>
      <c r="AQ30" s="525"/>
      <c r="AR30" s="525"/>
    </row>
    <row r="31" spans="1:44" ht="15" customHeight="1" x14ac:dyDescent="0.2">
      <c r="A31" s="267">
        <v>16</v>
      </c>
      <c r="B31" s="339">
        <v>16</v>
      </c>
      <c r="C31" s="523" t="s">
        <v>459</v>
      </c>
      <c r="D31" s="524">
        <f t="shared" si="3"/>
        <v>0</v>
      </c>
      <c r="E31" s="525"/>
      <c r="F31" s="525"/>
      <c r="G31" s="525"/>
      <c r="H31" s="525"/>
      <c r="I31" s="525"/>
      <c r="J31" s="525"/>
      <c r="K31" s="525"/>
      <c r="L31" s="525"/>
      <c r="M31" s="525"/>
      <c r="N31" s="525"/>
      <c r="O31" s="525"/>
      <c r="P31" s="525"/>
      <c r="Q31" s="525"/>
      <c r="R31" s="525"/>
      <c r="S31" s="525"/>
      <c r="T31" s="525"/>
      <c r="U31" s="525"/>
      <c r="V31" s="525"/>
      <c r="W31" s="525"/>
      <c r="X31" s="525"/>
      <c r="Y31" s="525"/>
      <c r="Z31" s="525"/>
      <c r="AA31" s="525"/>
      <c r="AB31" s="525"/>
      <c r="AC31" s="525"/>
      <c r="AD31" s="525"/>
      <c r="AE31" s="525"/>
      <c r="AF31" s="525"/>
      <c r="AG31" s="525"/>
      <c r="AH31" s="525"/>
      <c r="AI31" s="525"/>
      <c r="AJ31" s="525"/>
      <c r="AK31" s="525"/>
      <c r="AL31" s="525"/>
      <c r="AM31" s="525"/>
      <c r="AN31" s="525"/>
      <c r="AO31" s="525"/>
      <c r="AP31" s="525"/>
      <c r="AQ31" s="525"/>
      <c r="AR31" s="525"/>
    </row>
    <row r="32" spans="1:44" s="259" customFormat="1" ht="33.75" x14ac:dyDescent="0.2">
      <c r="A32" s="267">
        <v>29</v>
      </c>
      <c r="B32" s="339">
        <v>17</v>
      </c>
      <c r="C32" s="531" t="s">
        <v>460</v>
      </c>
      <c r="D32" s="524">
        <f t="shared" si="3"/>
        <v>0</v>
      </c>
      <c r="E32" s="525"/>
      <c r="F32" s="525"/>
      <c r="G32" s="525"/>
      <c r="H32" s="525"/>
      <c r="I32" s="525"/>
      <c r="J32" s="525"/>
      <c r="K32" s="525"/>
      <c r="L32" s="525"/>
      <c r="M32" s="525"/>
      <c r="N32" s="525"/>
      <c r="O32" s="525"/>
      <c r="P32" s="525"/>
      <c r="Q32" s="525"/>
      <c r="R32" s="525"/>
      <c r="S32" s="525"/>
      <c r="T32" s="525"/>
      <c r="U32" s="525"/>
      <c r="V32" s="525"/>
      <c r="W32" s="525"/>
      <c r="X32" s="525"/>
      <c r="Y32" s="525"/>
      <c r="Z32" s="525"/>
      <c r="AA32" s="525"/>
      <c r="AB32" s="525"/>
      <c r="AC32" s="525"/>
      <c r="AD32" s="525"/>
      <c r="AE32" s="525"/>
      <c r="AF32" s="525"/>
      <c r="AG32" s="525"/>
      <c r="AH32" s="525"/>
      <c r="AI32" s="525"/>
      <c r="AJ32" s="525"/>
      <c r="AK32" s="525"/>
      <c r="AL32" s="525"/>
      <c r="AM32" s="525"/>
      <c r="AN32" s="525"/>
      <c r="AO32" s="525"/>
      <c r="AP32" s="525"/>
      <c r="AQ32" s="525"/>
      <c r="AR32" s="525"/>
    </row>
    <row r="33" spans="1:44" s="265" customFormat="1" ht="33.75" x14ac:dyDescent="0.2">
      <c r="A33" s="267">
        <v>30</v>
      </c>
      <c r="B33" s="339">
        <v>18</v>
      </c>
      <c r="C33" s="531" t="s">
        <v>442</v>
      </c>
      <c r="D33" s="524">
        <f t="shared" ref="D33:D40" si="11">SUM(E33:AR33)</f>
        <v>0</v>
      </c>
      <c r="E33" s="525"/>
      <c r="F33" s="525"/>
      <c r="G33" s="525"/>
      <c r="H33" s="525"/>
      <c r="I33" s="525"/>
      <c r="J33" s="525"/>
      <c r="K33" s="525"/>
      <c r="L33" s="525"/>
      <c r="M33" s="525"/>
      <c r="N33" s="525"/>
      <c r="O33" s="525"/>
      <c r="P33" s="525"/>
      <c r="Q33" s="525"/>
      <c r="R33" s="525"/>
      <c r="S33" s="525"/>
      <c r="T33" s="525"/>
      <c r="U33" s="525"/>
      <c r="V33" s="525"/>
      <c r="W33" s="525"/>
      <c r="X33" s="525"/>
      <c r="Y33" s="525"/>
      <c r="Z33" s="525"/>
      <c r="AA33" s="525"/>
      <c r="AB33" s="525"/>
      <c r="AC33" s="525"/>
      <c r="AD33" s="525"/>
      <c r="AE33" s="525"/>
      <c r="AF33" s="525"/>
      <c r="AG33" s="525"/>
      <c r="AH33" s="525"/>
      <c r="AI33" s="525"/>
      <c r="AJ33" s="525"/>
      <c r="AK33" s="525"/>
      <c r="AL33" s="525"/>
      <c r="AM33" s="525"/>
      <c r="AN33" s="525"/>
      <c r="AO33" s="525"/>
      <c r="AP33" s="525"/>
      <c r="AQ33" s="525"/>
      <c r="AR33" s="525"/>
    </row>
    <row r="34" spans="1:44" s="266" customFormat="1" ht="30" customHeight="1" x14ac:dyDescent="0.2">
      <c r="B34" s="339">
        <v>19</v>
      </c>
      <c r="C34" s="527" t="s">
        <v>461</v>
      </c>
      <c r="D34" s="524">
        <f t="shared" si="11"/>
        <v>0</v>
      </c>
      <c r="E34" s="528">
        <f t="shared" ref="E34:AR34" si="12">E22+E28+E29+SUM(E30:E33)</f>
        <v>0</v>
      </c>
      <c r="F34" s="528">
        <f t="shared" si="12"/>
        <v>0</v>
      </c>
      <c r="G34" s="528">
        <f t="shared" si="12"/>
        <v>0</v>
      </c>
      <c r="H34" s="528">
        <f t="shared" si="12"/>
        <v>0</v>
      </c>
      <c r="I34" s="528">
        <f t="shared" si="12"/>
        <v>0</v>
      </c>
      <c r="J34" s="528">
        <f t="shared" si="12"/>
        <v>0</v>
      </c>
      <c r="K34" s="528">
        <f t="shared" si="12"/>
        <v>0</v>
      </c>
      <c r="L34" s="528">
        <f t="shared" si="12"/>
        <v>0</v>
      </c>
      <c r="M34" s="528">
        <f t="shared" si="12"/>
        <v>0</v>
      </c>
      <c r="N34" s="528">
        <f t="shared" si="12"/>
        <v>0</v>
      </c>
      <c r="O34" s="528">
        <f t="shared" si="12"/>
        <v>0</v>
      </c>
      <c r="P34" s="528">
        <f t="shared" si="12"/>
        <v>0</v>
      </c>
      <c r="Q34" s="528">
        <f t="shared" si="12"/>
        <v>0</v>
      </c>
      <c r="R34" s="528">
        <f t="shared" si="12"/>
        <v>0</v>
      </c>
      <c r="S34" s="528">
        <f t="shared" si="12"/>
        <v>0</v>
      </c>
      <c r="T34" s="528">
        <f t="shared" si="12"/>
        <v>0</v>
      </c>
      <c r="U34" s="528">
        <f t="shared" si="12"/>
        <v>0</v>
      </c>
      <c r="V34" s="528">
        <f t="shared" si="12"/>
        <v>0</v>
      </c>
      <c r="W34" s="528">
        <f t="shared" si="12"/>
        <v>0</v>
      </c>
      <c r="X34" s="528">
        <f t="shared" si="12"/>
        <v>0</v>
      </c>
      <c r="Y34" s="528">
        <f t="shared" si="12"/>
        <v>0</v>
      </c>
      <c r="Z34" s="528">
        <f t="shared" si="12"/>
        <v>0</v>
      </c>
      <c r="AA34" s="528">
        <f t="shared" si="12"/>
        <v>0</v>
      </c>
      <c r="AB34" s="528">
        <f t="shared" si="12"/>
        <v>0</v>
      </c>
      <c r="AC34" s="528">
        <f t="shared" si="12"/>
        <v>0</v>
      </c>
      <c r="AD34" s="528">
        <f t="shared" si="12"/>
        <v>0</v>
      </c>
      <c r="AE34" s="528">
        <f t="shared" si="12"/>
        <v>0</v>
      </c>
      <c r="AF34" s="528">
        <f t="shared" si="12"/>
        <v>0</v>
      </c>
      <c r="AG34" s="528">
        <f t="shared" si="12"/>
        <v>0</v>
      </c>
      <c r="AH34" s="528">
        <f t="shared" si="12"/>
        <v>0</v>
      </c>
      <c r="AI34" s="528">
        <f t="shared" si="12"/>
        <v>0</v>
      </c>
      <c r="AJ34" s="528">
        <f t="shared" si="12"/>
        <v>0</v>
      </c>
      <c r="AK34" s="528">
        <f t="shared" si="12"/>
        <v>0</v>
      </c>
      <c r="AL34" s="528">
        <f t="shared" si="12"/>
        <v>0</v>
      </c>
      <c r="AM34" s="528">
        <f t="shared" si="12"/>
        <v>0</v>
      </c>
      <c r="AN34" s="528">
        <f t="shared" si="12"/>
        <v>0</v>
      </c>
      <c r="AO34" s="528">
        <f t="shared" si="12"/>
        <v>0</v>
      </c>
      <c r="AP34" s="528">
        <f t="shared" si="12"/>
        <v>0</v>
      </c>
      <c r="AQ34" s="528">
        <f t="shared" si="12"/>
        <v>0</v>
      </c>
      <c r="AR34" s="528">
        <f t="shared" si="12"/>
        <v>0</v>
      </c>
    </row>
    <row r="35" spans="1:44" s="269" customFormat="1" x14ac:dyDescent="0.2">
      <c r="B35" s="339">
        <v>20</v>
      </c>
      <c r="C35" s="523" t="s">
        <v>462</v>
      </c>
      <c r="D35" s="524">
        <f t="shared" si="11"/>
        <v>0</v>
      </c>
      <c r="E35" s="532">
        <v>0</v>
      </c>
      <c r="F35" s="532">
        <v>0</v>
      </c>
      <c r="G35" s="532">
        <v>0</v>
      </c>
      <c r="H35" s="532">
        <v>0</v>
      </c>
      <c r="I35" s="532">
        <v>0</v>
      </c>
      <c r="J35" s="532">
        <v>0</v>
      </c>
      <c r="K35" s="532">
        <v>0</v>
      </c>
      <c r="L35" s="532">
        <v>0</v>
      </c>
      <c r="M35" s="532">
        <v>0</v>
      </c>
      <c r="N35" s="532">
        <v>0</v>
      </c>
      <c r="O35" s="532">
        <v>0</v>
      </c>
      <c r="P35" s="532">
        <v>0</v>
      </c>
      <c r="Q35" s="532">
        <v>0</v>
      </c>
      <c r="R35" s="532">
        <v>0</v>
      </c>
      <c r="S35" s="532">
        <v>0</v>
      </c>
      <c r="T35" s="532">
        <v>0</v>
      </c>
      <c r="U35" s="532">
        <v>0</v>
      </c>
      <c r="V35" s="532">
        <v>0</v>
      </c>
      <c r="W35" s="532">
        <v>0</v>
      </c>
      <c r="X35" s="532">
        <v>0</v>
      </c>
      <c r="Y35" s="532">
        <v>0</v>
      </c>
      <c r="Z35" s="532">
        <v>0</v>
      </c>
      <c r="AA35" s="532">
        <v>0</v>
      </c>
      <c r="AB35" s="532">
        <v>0</v>
      </c>
      <c r="AC35" s="532">
        <v>0</v>
      </c>
      <c r="AD35" s="532">
        <v>0</v>
      </c>
      <c r="AE35" s="532">
        <v>0</v>
      </c>
      <c r="AF35" s="532">
        <v>0</v>
      </c>
      <c r="AG35" s="532">
        <v>0</v>
      </c>
      <c r="AH35" s="532">
        <v>0</v>
      </c>
      <c r="AI35" s="532">
        <v>0</v>
      </c>
      <c r="AJ35" s="532">
        <v>0</v>
      </c>
      <c r="AK35" s="532">
        <v>0</v>
      </c>
      <c r="AL35" s="532">
        <v>0</v>
      </c>
      <c r="AM35" s="532">
        <v>0</v>
      </c>
      <c r="AN35" s="532">
        <v>0</v>
      </c>
      <c r="AO35" s="532">
        <v>0</v>
      </c>
      <c r="AP35" s="532">
        <v>0</v>
      </c>
      <c r="AQ35" s="532">
        <v>0</v>
      </c>
      <c r="AR35" s="532">
        <v>0</v>
      </c>
    </row>
    <row r="36" spans="1:44" s="266" customFormat="1" ht="16.899999999999999" customHeight="1" x14ac:dyDescent="0.2">
      <c r="B36" s="339">
        <v>21</v>
      </c>
      <c r="C36" s="527" t="s">
        <v>463</v>
      </c>
      <c r="D36" s="524">
        <f t="shared" si="11"/>
        <v>0</v>
      </c>
      <c r="E36" s="528">
        <f t="shared" ref="E36:AR36" si="13">E14-E34-E35</f>
        <v>0</v>
      </c>
      <c r="F36" s="528">
        <f t="shared" si="13"/>
        <v>0</v>
      </c>
      <c r="G36" s="528">
        <f t="shared" si="13"/>
        <v>0</v>
      </c>
      <c r="H36" s="528">
        <f t="shared" si="13"/>
        <v>0</v>
      </c>
      <c r="I36" s="528">
        <f t="shared" si="13"/>
        <v>0</v>
      </c>
      <c r="J36" s="528">
        <f t="shared" si="13"/>
        <v>0</v>
      </c>
      <c r="K36" s="528">
        <f t="shared" si="13"/>
        <v>0</v>
      </c>
      <c r="L36" s="528">
        <f t="shared" si="13"/>
        <v>0</v>
      </c>
      <c r="M36" s="528">
        <f t="shared" si="13"/>
        <v>0</v>
      </c>
      <c r="N36" s="528">
        <f t="shared" si="13"/>
        <v>0</v>
      </c>
      <c r="O36" s="528">
        <f t="shared" si="13"/>
        <v>0</v>
      </c>
      <c r="P36" s="528">
        <f t="shared" si="13"/>
        <v>0</v>
      </c>
      <c r="Q36" s="528">
        <f t="shared" si="13"/>
        <v>0</v>
      </c>
      <c r="R36" s="528">
        <f t="shared" si="13"/>
        <v>0</v>
      </c>
      <c r="S36" s="528">
        <f t="shared" si="13"/>
        <v>0</v>
      </c>
      <c r="T36" s="528">
        <f t="shared" si="13"/>
        <v>0</v>
      </c>
      <c r="U36" s="528">
        <f t="shared" si="13"/>
        <v>0</v>
      </c>
      <c r="V36" s="528">
        <f t="shared" si="13"/>
        <v>0</v>
      </c>
      <c r="W36" s="528">
        <f t="shared" si="13"/>
        <v>0</v>
      </c>
      <c r="X36" s="528">
        <f t="shared" si="13"/>
        <v>0</v>
      </c>
      <c r="Y36" s="528">
        <f t="shared" si="13"/>
        <v>0</v>
      </c>
      <c r="Z36" s="528">
        <f t="shared" si="13"/>
        <v>0</v>
      </c>
      <c r="AA36" s="528">
        <f t="shared" si="13"/>
        <v>0</v>
      </c>
      <c r="AB36" s="528">
        <f t="shared" si="13"/>
        <v>0</v>
      </c>
      <c r="AC36" s="528">
        <f t="shared" si="13"/>
        <v>0</v>
      </c>
      <c r="AD36" s="528">
        <f t="shared" si="13"/>
        <v>0</v>
      </c>
      <c r="AE36" s="528">
        <f t="shared" si="13"/>
        <v>0</v>
      </c>
      <c r="AF36" s="528">
        <f t="shared" si="13"/>
        <v>0</v>
      </c>
      <c r="AG36" s="528">
        <f t="shared" si="13"/>
        <v>0</v>
      </c>
      <c r="AH36" s="528">
        <f t="shared" si="13"/>
        <v>0</v>
      </c>
      <c r="AI36" s="528">
        <f t="shared" si="13"/>
        <v>0</v>
      </c>
      <c r="AJ36" s="528">
        <f t="shared" si="13"/>
        <v>0</v>
      </c>
      <c r="AK36" s="528">
        <f t="shared" si="13"/>
        <v>0</v>
      </c>
      <c r="AL36" s="528">
        <f t="shared" si="13"/>
        <v>0</v>
      </c>
      <c r="AM36" s="528">
        <f t="shared" si="13"/>
        <v>0</v>
      </c>
      <c r="AN36" s="528">
        <f t="shared" si="13"/>
        <v>0</v>
      </c>
      <c r="AO36" s="528">
        <f t="shared" si="13"/>
        <v>0</v>
      </c>
      <c r="AP36" s="528">
        <f t="shared" si="13"/>
        <v>0</v>
      </c>
      <c r="AQ36" s="528">
        <f t="shared" si="13"/>
        <v>0</v>
      </c>
      <c r="AR36" s="528">
        <f t="shared" si="13"/>
        <v>0</v>
      </c>
    </row>
    <row r="37" spans="1:44" s="266" customFormat="1" hidden="1" x14ac:dyDescent="0.2">
      <c r="B37" s="339">
        <v>38</v>
      </c>
      <c r="C37" s="533" t="s">
        <v>611</v>
      </c>
      <c r="D37" s="524">
        <f t="shared" si="11"/>
        <v>0</v>
      </c>
      <c r="E37" s="532">
        <v>0</v>
      </c>
      <c r="F37" s="532">
        <v>0</v>
      </c>
      <c r="G37" s="532">
        <v>0</v>
      </c>
      <c r="H37" s="532">
        <v>0</v>
      </c>
      <c r="I37" s="532">
        <v>0</v>
      </c>
      <c r="J37" s="532">
        <v>0</v>
      </c>
      <c r="K37" s="532">
        <v>0</v>
      </c>
      <c r="L37" s="532">
        <v>0</v>
      </c>
      <c r="M37" s="532">
        <v>0</v>
      </c>
      <c r="N37" s="532">
        <v>0</v>
      </c>
      <c r="O37" s="532">
        <v>0</v>
      </c>
      <c r="P37" s="532">
        <v>0</v>
      </c>
      <c r="Q37" s="532">
        <v>0</v>
      </c>
      <c r="R37" s="532">
        <v>0</v>
      </c>
      <c r="S37" s="532">
        <v>0</v>
      </c>
      <c r="T37" s="532">
        <v>0</v>
      </c>
      <c r="U37" s="532">
        <v>0</v>
      </c>
      <c r="V37" s="532">
        <v>0</v>
      </c>
      <c r="W37" s="532">
        <v>0</v>
      </c>
      <c r="X37" s="532">
        <v>0</v>
      </c>
      <c r="Y37" s="532">
        <v>0</v>
      </c>
      <c r="Z37" s="532">
        <v>0</v>
      </c>
      <c r="AA37" s="532">
        <v>0</v>
      </c>
      <c r="AB37" s="532">
        <v>0</v>
      </c>
      <c r="AC37" s="532">
        <v>0</v>
      </c>
      <c r="AD37" s="532">
        <v>0</v>
      </c>
      <c r="AE37" s="532">
        <v>0</v>
      </c>
      <c r="AF37" s="532">
        <v>0</v>
      </c>
      <c r="AG37" s="532">
        <v>0</v>
      </c>
      <c r="AH37" s="532">
        <v>0</v>
      </c>
      <c r="AI37" s="532">
        <v>0</v>
      </c>
      <c r="AJ37" s="532">
        <v>0</v>
      </c>
      <c r="AK37" s="532">
        <v>0</v>
      </c>
      <c r="AL37" s="532">
        <v>0</v>
      </c>
      <c r="AM37" s="532">
        <v>0</v>
      </c>
      <c r="AN37" s="532">
        <v>0</v>
      </c>
      <c r="AO37" s="532">
        <v>0</v>
      </c>
      <c r="AP37" s="532">
        <v>0</v>
      </c>
      <c r="AQ37" s="532">
        <v>0</v>
      </c>
      <c r="AR37" s="532">
        <v>0</v>
      </c>
    </row>
    <row r="38" spans="1:44" s="266" customFormat="1" hidden="1" x14ac:dyDescent="0.2">
      <c r="B38" s="339">
        <v>39</v>
      </c>
      <c r="C38" s="533" t="s">
        <v>612</v>
      </c>
      <c r="D38" s="524">
        <f t="shared" si="11"/>
        <v>0</v>
      </c>
      <c r="E38" s="532">
        <v>0</v>
      </c>
      <c r="F38" s="532">
        <v>0</v>
      </c>
      <c r="G38" s="532">
        <v>0</v>
      </c>
      <c r="H38" s="532">
        <v>0</v>
      </c>
      <c r="I38" s="532">
        <v>0</v>
      </c>
      <c r="J38" s="532">
        <v>0</v>
      </c>
      <c r="K38" s="532">
        <v>0</v>
      </c>
      <c r="L38" s="532">
        <v>0</v>
      </c>
      <c r="M38" s="532">
        <v>0</v>
      </c>
      <c r="N38" s="532">
        <v>0</v>
      </c>
      <c r="O38" s="532">
        <v>0</v>
      </c>
      <c r="P38" s="532">
        <v>0</v>
      </c>
      <c r="Q38" s="532">
        <v>0</v>
      </c>
      <c r="R38" s="532">
        <v>0</v>
      </c>
      <c r="S38" s="532">
        <v>0</v>
      </c>
      <c r="T38" s="532">
        <v>0</v>
      </c>
      <c r="U38" s="532">
        <v>0</v>
      </c>
      <c r="V38" s="532">
        <v>0</v>
      </c>
      <c r="W38" s="532">
        <v>0</v>
      </c>
      <c r="X38" s="532">
        <v>0</v>
      </c>
      <c r="Y38" s="532">
        <v>0</v>
      </c>
      <c r="Z38" s="532">
        <v>0</v>
      </c>
      <c r="AA38" s="532">
        <v>0</v>
      </c>
      <c r="AB38" s="532">
        <v>0</v>
      </c>
      <c r="AC38" s="532">
        <v>0</v>
      </c>
      <c r="AD38" s="532">
        <v>0</v>
      </c>
      <c r="AE38" s="532">
        <v>0</v>
      </c>
      <c r="AF38" s="532">
        <v>0</v>
      </c>
      <c r="AG38" s="532">
        <v>0</v>
      </c>
      <c r="AH38" s="532">
        <v>0</v>
      </c>
      <c r="AI38" s="532">
        <v>0</v>
      </c>
      <c r="AJ38" s="532">
        <v>0</v>
      </c>
      <c r="AK38" s="532">
        <v>0</v>
      </c>
      <c r="AL38" s="532">
        <v>0</v>
      </c>
      <c r="AM38" s="532">
        <v>0</v>
      </c>
      <c r="AN38" s="532">
        <v>0</v>
      </c>
      <c r="AO38" s="532">
        <v>0</v>
      </c>
      <c r="AP38" s="532">
        <v>0</v>
      </c>
      <c r="AQ38" s="532">
        <v>0</v>
      </c>
      <c r="AR38" s="532">
        <v>0</v>
      </c>
    </row>
    <row r="39" spans="1:44" hidden="1" x14ac:dyDescent="0.2">
      <c r="A39" s="512"/>
      <c r="B39" s="339">
        <v>40</v>
      </c>
      <c r="C39" s="533" t="s">
        <v>613</v>
      </c>
      <c r="D39" s="524">
        <f t="shared" si="11"/>
        <v>0</v>
      </c>
      <c r="E39" s="532">
        <v>0</v>
      </c>
      <c r="F39" s="532">
        <v>0</v>
      </c>
      <c r="G39" s="532">
        <v>0</v>
      </c>
      <c r="H39" s="532">
        <v>0</v>
      </c>
      <c r="I39" s="532">
        <v>0</v>
      </c>
      <c r="J39" s="532">
        <v>0</v>
      </c>
      <c r="K39" s="532">
        <v>0</v>
      </c>
      <c r="L39" s="532">
        <v>0</v>
      </c>
      <c r="M39" s="532">
        <v>0</v>
      </c>
      <c r="N39" s="532">
        <v>0</v>
      </c>
      <c r="O39" s="532">
        <v>0</v>
      </c>
      <c r="P39" s="532">
        <v>0</v>
      </c>
      <c r="Q39" s="532">
        <v>0</v>
      </c>
      <c r="R39" s="532">
        <v>0</v>
      </c>
      <c r="S39" s="532">
        <v>0</v>
      </c>
      <c r="T39" s="532">
        <v>0</v>
      </c>
      <c r="U39" s="532">
        <v>0</v>
      </c>
      <c r="V39" s="532">
        <v>0</v>
      </c>
      <c r="W39" s="532">
        <v>0</v>
      </c>
      <c r="X39" s="532">
        <v>0</v>
      </c>
      <c r="Y39" s="532">
        <v>0</v>
      </c>
      <c r="Z39" s="532">
        <v>0</v>
      </c>
      <c r="AA39" s="532">
        <v>0</v>
      </c>
      <c r="AB39" s="532">
        <v>0</v>
      </c>
      <c r="AC39" s="532">
        <v>0</v>
      </c>
      <c r="AD39" s="532">
        <v>0</v>
      </c>
      <c r="AE39" s="532">
        <v>0</v>
      </c>
      <c r="AF39" s="532">
        <v>0</v>
      </c>
      <c r="AG39" s="532">
        <v>0</v>
      </c>
      <c r="AH39" s="532">
        <v>0</v>
      </c>
      <c r="AI39" s="532">
        <v>0</v>
      </c>
      <c r="AJ39" s="532">
        <v>0</v>
      </c>
      <c r="AK39" s="532">
        <v>0</v>
      </c>
      <c r="AL39" s="532">
        <v>0</v>
      </c>
      <c r="AM39" s="532">
        <v>0</v>
      </c>
      <c r="AN39" s="532">
        <v>0</v>
      </c>
      <c r="AO39" s="532">
        <v>0</v>
      </c>
      <c r="AP39" s="532">
        <v>0</v>
      </c>
      <c r="AQ39" s="532">
        <v>0</v>
      </c>
      <c r="AR39" s="532">
        <v>0</v>
      </c>
    </row>
    <row r="40" spans="1:44" hidden="1" x14ac:dyDescent="0.2">
      <c r="A40" s="512"/>
      <c r="B40" s="339">
        <v>41</v>
      </c>
      <c r="C40" s="518" t="s">
        <v>614</v>
      </c>
      <c r="D40" s="524">
        <f t="shared" si="11"/>
        <v>0</v>
      </c>
      <c r="E40" s="530">
        <f t="shared" ref="E40:F40" si="14">E37-E38+E39</f>
        <v>0</v>
      </c>
      <c r="F40" s="530">
        <f t="shared" si="14"/>
        <v>0</v>
      </c>
      <c r="G40" s="530">
        <f t="shared" ref="G40" si="15">G37-G38+G39</f>
        <v>0</v>
      </c>
      <c r="H40" s="530">
        <f t="shared" ref="H40" si="16">H37-H38+H39</f>
        <v>0</v>
      </c>
      <c r="I40" s="530">
        <f t="shared" ref="I40" si="17">I37-I38+I39</f>
        <v>0</v>
      </c>
      <c r="J40" s="530">
        <f t="shared" ref="J40" si="18">J37-J38+J39</f>
        <v>0</v>
      </c>
      <c r="K40" s="530">
        <f t="shared" ref="K40:X40" si="19">K37-K38+K39</f>
        <v>0</v>
      </c>
      <c r="L40" s="530">
        <f t="shared" si="19"/>
        <v>0</v>
      </c>
      <c r="M40" s="530">
        <f t="shared" si="19"/>
        <v>0</v>
      </c>
      <c r="N40" s="530">
        <f t="shared" si="19"/>
        <v>0</v>
      </c>
      <c r="O40" s="530">
        <f t="shared" si="19"/>
        <v>0</v>
      </c>
      <c r="P40" s="530">
        <f t="shared" si="19"/>
        <v>0</v>
      </c>
      <c r="Q40" s="530">
        <f t="shared" si="19"/>
        <v>0</v>
      </c>
      <c r="R40" s="530">
        <f t="shared" si="19"/>
        <v>0</v>
      </c>
      <c r="S40" s="530">
        <f t="shared" si="19"/>
        <v>0</v>
      </c>
      <c r="T40" s="530">
        <f t="shared" si="19"/>
        <v>0</v>
      </c>
      <c r="U40" s="530">
        <f t="shared" si="19"/>
        <v>0</v>
      </c>
      <c r="V40" s="530">
        <f t="shared" si="19"/>
        <v>0</v>
      </c>
      <c r="W40" s="530">
        <f t="shared" si="19"/>
        <v>0</v>
      </c>
      <c r="X40" s="530">
        <f t="shared" si="19"/>
        <v>0</v>
      </c>
      <c r="Y40" s="530">
        <f t="shared" ref="Y40:AR40" si="20">Y37-Y38+Y39</f>
        <v>0</v>
      </c>
      <c r="Z40" s="530">
        <f t="shared" si="20"/>
        <v>0</v>
      </c>
      <c r="AA40" s="530">
        <f t="shared" si="20"/>
        <v>0</v>
      </c>
      <c r="AB40" s="530">
        <f t="shared" si="20"/>
        <v>0</v>
      </c>
      <c r="AC40" s="530">
        <f t="shared" si="20"/>
        <v>0</v>
      </c>
      <c r="AD40" s="530">
        <f t="shared" si="20"/>
        <v>0</v>
      </c>
      <c r="AE40" s="530">
        <f t="shared" si="20"/>
        <v>0</v>
      </c>
      <c r="AF40" s="530">
        <f t="shared" si="20"/>
        <v>0</v>
      </c>
      <c r="AG40" s="530">
        <f t="shared" si="20"/>
        <v>0</v>
      </c>
      <c r="AH40" s="530">
        <f t="shared" si="20"/>
        <v>0</v>
      </c>
      <c r="AI40" s="530">
        <f t="shared" si="20"/>
        <v>0</v>
      </c>
      <c r="AJ40" s="530">
        <f t="shared" si="20"/>
        <v>0</v>
      </c>
      <c r="AK40" s="530">
        <f t="shared" si="20"/>
        <v>0</v>
      </c>
      <c r="AL40" s="530">
        <f t="shared" si="20"/>
        <v>0</v>
      </c>
      <c r="AM40" s="530">
        <f t="shared" si="20"/>
        <v>0</v>
      </c>
      <c r="AN40" s="530">
        <f t="shared" si="20"/>
        <v>0</v>
      </c>
      <c r="AO40" s="530">
        <f t="shared" si="20"/>
        <v>0</v>
      </c>
      <c r="AP40" s="530">
        <f t="shared" si="20"/>
        <v>0</v>
      </c>
      <c r="AQ40" s="530">
        <f t="shared" si="20"/>
        <v>0</v>
      </c>
      <c r="AR40" s="530">
        <f t="shared" si="20"/>
        <v>0</v>
      </c>
    </row>
    <row r="41" spans="1:44" hidden="1" x14ac:dyDescent="0.2">
      <c r="A41" s="512"/>
      <c r="B41" s="339">
        <v>42</v>
      </c>
      <c r="C41" s="534"/>
      <c r="D41" s="535"/>
      <c r="E41" s="530">
        <f>E36-E40</f>
        <v>0</v>
      </c>
      <c r="F41" s="530">
        <f t="shared" ref="F41:X41" si="21">F36-F40</f>
        <v>0</v>
      </c>
      <c r="G41" s="530">
        <f t="shared" si="21"/>
        <v>0</v>
      </c>
      <c r="H41" s="530">
        <f t="shared" si="21"/>
        <v>0</v>
      </c>
      <c r="I41" s="530">
        <f t="shared" si="21"/>
        <v>0</v>
      </c>
      <c r="J41" s="530">
        <f t="shared" si="21"/>
        <v>0</v>
      </c>
      <c r="K41" s="530">
        <f t="shared" si="21"/>
        <v>0</v>
      </c>
      <c r="L41" s="530">
        <f t="shared" si="21"/>
        <v>0</v>
      </c>
      <c r="M41" s="530">
        <f t="shared" si="21"/>
        <v>0</v>
      </c>
      <c r="N41" s="530">
        <f t="shared" si="21"/>
        <v>0</v>
      </c>
      <c r="O41" s="530">
        <f t="shared" si="21"/>
        <v>0</v>
      </c>
      <c r="P41" s="530">
        <f t="shared" si="21"/>
        <v>0</v>
      </c>
      <c r="Q41" s="530">
        <f t="shared" si="21"/>
        <v>0</v>
      </c>
      <c r="R41" s="530">
        <f t="shared" si="21"/>
        <v>0</v>
      </c>
      <c r="S41" s="530">
        <f t="shared" si="21"/>
        <v>0</v>
      </c>
      <c r="T41" s="530">
        <f t="shared" si="21"/>
        <v>0</v>
      </c>
      <c r="U41" s="530">
        <f t="shared" si="21"/>
        <v>0</v>
      </c>
      <c r="V41" s="530">
        <f t="shared" si="21"/>
        <v>0</v>
      </c>
      <c r="W41" s="530">
        <f t="shared" si="21"/>
        <v>0</v>
      </c>
      <c r="X41" s="530">
        <f t="shared" si="21"/>
        <v>0</v>
      </c>
      <c r="Y41" s="530">
        <f t="shared" ref="Y41:AR41" si="22">Y36-Y40</f>
        <v>0</v>
      </c>
      <c r="Z41" s="530">
        <f t="shared" si="22"/>
        <v>0</v>
      </c>
      <c r="AA41" s="530">
        <f t="shared" si="22"/>
        <v>0</v>
      </c>
      <c r="AB41" s="530">
        <f t="shared" si="22"/>
        <v>0</v>
      </c>
      <c r="AC41" s="530">
        <f t="shared" si="22"/>
        <v>0</v>
      </c>
      <c r="AD41" s="530">
        <f t="shared" si="22"/>
        <v>0</v>
      </c>
      <c r="AE41" s="530">
        <f t="shared" si="22"/>
        <v>0</v>
      </c>
      <c r="AF41" s="530">
        <f t="shared" si="22"/>
        <v>0</v>
      </c>
      <c r="AG41" s="530">
        <f t="shared" si="22"/>
        <v>0</v>
      </c>
      <c r="AH41" s="530">
        <f t="shared" si="22"/>
        <v>0</v>
      </c>
      <c r="AI41" s="530">
        <f t="shared" si="22"/>
        <v>0</v>
      </c>
      <c r="AJ41" s="530">
        <f t="shared" si="22"/>
        <v>0</v>
      </c>
      <c r="AK41" s="530">
        <f t="shared" si="22"/>
        <v>0</v>
      </c>
      <c r="AL41" s="530">
        <f t="shared" si="22"/>
        <v>0</v>
      </c>
      <c r="AM41" s="530">
        <f t="shared" si="22"/>
        <v>0</v>
      </c>
      <c r="AN41" s="530">
        <f t="shared" si="22"/>
        <v>0</v>
      </c>
      <c r="AO41" s="530">
        <f t="shared" si="22"/>
        <v>0</v>
      </c>
      <c r="AP41" s="530">
        <f t="shared" si="22"/>
        <v>0</v>
      </c>
      <c r="AQ41" s="530">
        <f t="shared" si="22"/>
        <v>0</v>
      </c>
      <c r="AR41" s="530">
        <f t="shared" si="22"/>
        <v>0</v>
      </c>
    </row>
    <row r="42" spans="1:44" ht="22.5" x14ac:dyDescent="0.2">
      <c r="A42" s="512"/>
      <c r="B42" s="339">
        <v>22</v>
      </c>
      <c r="C42" s="534" t="s">
        <v>615</v>
      </c>
      <c r="D42" s="535"/>
      <c r="E42" s="536">
        <f>D43</f>
        <v>0</v>
      </c>
      <c r="F42" s="536">
        <f t="shared" ref="F42:X42" si="23">E43</f>
        <v>0</v>
      </c>
      <c r="G42" s="536">
        <f t="shared" si="23"/>
        <v>0</v>
      </c>
      <c r="H42" s="536">
        <f t="shared" si="23"/>
        <v>0</v>
      </c>
      <c r="I42" s="536">
        <f t="shared" si="23"/>
        <v>0</v>
      </c>
      <c r="J42" s="536">
        <f t="shared" si="23"/>
        <v>0</v>
      </c>
      <c r="K42" s="536">
        <f t="shared" si="23"/>
        <v>0</v>
      </c>
      <c r="L42" s="536">
        <f t="shared" si="23"/>
        <v>0</v>
      </c>
      <c r="M42" s="536">
        <f t="shared" si="23"/>
        <v>0</v>
      </c>
      <c r="N42" s="536">
        <f t="shared" si="23"/>
        <v>0</v>
      </c>
      <c r="O42" s="536">
        <f t="shared" si="23"/>
        <v>0</v>
      </c>
      <c r="P42" s="536">
        <f t="shared" si="23"/>
        <v>0</v>
      </c>
      <c r="Q42" s="536">
        <f t="shared" si="23"/>
        <v>0</v>
      </c>
      <c r="R42" s="536">
        <f t="shared" si="23"/>
        <v>0</v>
      </c>
      <c r="S42" s="536">
        <f t="shared" si="23"/>
        <v>0</v>
      </c>
      <c r="T42" s="536">
        <f t="shared" si="23"/>
        <v>0</v>
      </c>
      <c r="U42" s="536">
        <f t="shared" si="23"/>
        <v>0</v>
      </c>
      <c r="V42" s="536">
        <f t="shared" si="23"/>
        <v>0</v>
      </c>
      <c r="W42" s="536">
        <f t="shared" si="23"/>
        <v>0</v>
      </c>
      <c r="X42" s="536">
        <f t="shared" si="23"/>
        <v>0</v>
      </c>
      <c r="Y42" s="536">
        <f t="shared" ref="Y42" si="24">X43</f>
        <v>0</v>
      </c>
      <c r="Z42" s="536">
        <f t="shared" ref="Z42" si="25">Y43</f>
        <v>0</v>
      </c>
      <c r="AA42" s="536">
        <f t="shared" ref="AA42" si="26">Z43</f>
        <v>0</v>
      </c>
      <c r="AB42" s="536">
        <f t="shared" ref="AB42" si="27">AA43</f>
        <v>0</v>
      </c>
      <c r="AC42" s="536">
        <f t="shared" ref="AC42" si="28">AB43</f>
        <v>0</v>
      </c>
      <c r="AD42" s="536">
        <f t="shared" ref="AD42" si="29">AC43</f>
        <v>0</v>
      </c>
      <c r="AE42" s="536">
        <f t="shared" ref="AE42" si="30">AD43</f>
        <v>0</v>
      </c>
      <c r="AF42" s="536">
        <f t="shared" ref="AF42" si="31">AE43</f>
        <v>0</v>
      </c>
      <c r="AG42" s="536">
        <f t="shared" ref="AG42" si="32">AF43</f>
        <v>0</v>
      </c>
      <c r="AH42" s="536">
        <f t="shared" ref="AH42" si="33">AG43</f>
        <v>0</v>
      </c>
      <c r="AI42" s="536">
        <f t="shared" ref="AI42" si="34">AH43</f>
        <v>0</v>
      </c>
      <c r="AJ42" s="536">
        <f t="shared" ref="AJ42" si="35">AI43</f>
        <v>0</v>
      </c>
      <c r="AK42" s="536">
        <f t="shared" ref="AK42" si="36">AJ43</f>
        <v>0</v>
      </c>
      <c r="AL42" s="536">
        <f t="shared" ref="AL42" si="37">AK43</f>
        <v>0</v>
      </c>
      <c r="AM42" s="536">
        <f t="shared" ref="AM42" si="38">AL43</f>
        <v>0</v>
      </c>
      <c r="AN42" s="536">
        <f t="shared" ref="AN42" si="39">AM43</f>
        <v>0</v>
      </c>
      <c r="AO42" s="536">
        <f t="shared" ref="AO42" si="40">AN43</f>
        <v>0</v>
      </c>
      <c r="AP42" s="536">
        <f t="shared" ref="AP42" si="41">AO43</f>
        <v>0</v>
      </c>
      <c r="AQ42" s="536">
        <f t="shared" ref="AQ42" si="42">AP43</f>
        <v>0</v>
      </c>
      <c r="AR42" s="536">
        <f t="shared" ref="AR42" si="43">AQ43</f>
        <v>0</v>
      </c>
    </row>
    <row r="43" spans="1:44" ht="22.5" x14ac:dyDescent="0.2">
      <c r="A43" s="512"/>
      <c r="B43" s="339">
        <v>23</v>
      </c>
      <c r="C43" s="534" t="s">
        <v>616</v>
      </c>
      <c r="D43" s="535"/>
      <c r="E43" s="536">
        <f>E42+E41</f>
        <v>0</v>
      </c>
      <c r="F43" s="536">
        <f t="shared" ref="F43:X43" si="44">F42+F41</f>
        <v>0</v>
      </c>
      <c r="G43" s="536">
        <f t="shared" si="44"/>
        <v>0</v>
      </c>
      <c r="H43" s="536">
        <f t="shared" si="44"/>
        <v>0</v>
      </c>
      <c r="I43" s="536">
        <f t="shared" si="44"/>
        <v>0</v>
      </c>
      <c r="J43" s="536">
        <f t="shared" si="44"/>
        <v>0</v>
      </c>
      <c r="K43" s="536">
        <f t="shared" si="44"/>
        <v>0</v>
      </c>
      <c r="L43" s="536">
        <f t="shared" si="44"/>
        <v>0</v>
      </c>
      <c r="M43" s="536">
        <f t="shared" si="44"/>
        <v>0</v>
      </c>
      <c r="N43" s="536">
        <f t="shared" si="44"/>
        <v>0</v>
      </c>
      <c r="O43" s="536">
        <f t="shared" si="44"/>
        <v>0</v>
      </c>
      <c r="P43" s="536">
        <f t="shared" si="44"/>
        <v>0</v>
      </c>
      <c r="Q43" s="536">
        <f t="shared" si="44"/>
        <v>0</v>
      </c>
      <c r="R43" s="536">
        <f t="shared" si="44"/>
        <v>0</v>
      </c>
      <c r="S43" s="536">
        <f t="shared" si="44"/>
        <v>0</v>
      </c>
      <c r="T43" s="536">
        <f t="shared" si="44"/>
        <v>0</v>
      </c>
      <c r="U43" s="536">
        <f t="shared" si="44"/>
        <v>0</v>
      </c>
      <c r="V43" s="536">
        <f t="shared" si="44"/>
        <v>0</v>
      </c>
      <c r="W43" s="536">
        <f t="shared" si="44"/>
        <v>0</v>
      </c>
      <c r="X43" s="536">
        <f t="shared" si="44"/>
        <v>0</v>
      </c>
      <c r="Y43" s="536">
        <f t="shared" ref="Y43:AR43" si="45">Y42+Y41</f>
        <v>0</v>
      </c>
      <c r="Z43" s="536">
        <f t="shared" si="45"/>
        <v>0</v>
      </c>
      <c r="AA43" s="536">
        <f t="shared" si="45"/>
        <v>0</v>
      </c>
      <c r="AB43" s="536">
        <f t="shared" si="45"/>
        <v>0</v>
      </c>
      <c r="AC43" s="536">
        <f t="shared" si="45"/>
        <v>0</v>
      </c>
      <c r="AD43" s="536">
        <f t="shared" si="45"/>
        <v>0</v>
      </c>
      <c r="AE43" s="536">
        <f t="shared" si="45"/>
        <v>0</v>
      </c>
      <c r="AF43" s="536">
        <f t="shared" si="45"/>
        <v>0</v>
      </c>
      <c r="AG43" s="536">
        <f t="shared" si="45"/>
        <v>0</v>
      </c>
      <c r="AH43" s="536">
        <f t="shared" si="45"/>
        <v>0</v>
      </c>
      <c r="AI43" s="536">
        <f t="shared" si="45"/>
        <v>0</v>
      </c>
      <c r="AJ43" s="536">
        <f t="shared" si="45"/>
        <v>0</v>
      </c>
      <c r="AK43" s="536">
        <f t="shared" si="45"/>
        <v>0</v>
      </c>
      <c r="AL43" s="536">
        <f t="shared" si="45"/>
        <v>0</v>
      </c>
      <c r="AM43" s="536">
        <f t="shared" si="45"/>
        <v>0</v>
      </c>
      <c r="AN43" s="536">
        <f t="shared" si="45"/>
        <v>0</v>
      </c>
      <c r="AO43" s="536">
        <f t="shared" si="45"/>
        <v>0</v>
      </c>
      <c r="AP43" s="536">
        <f t="shared" si="45"/>
        <v>0</v>
      </c>
      <c r="AQ43" s="536">
        <f t="shared" si="45"/>
        <v>0</v>
      </c>
      <c r="AR43" s="536">
        <f t="shared" si="45"/>
        <v>0</v>
      </c>
    </row>
    <row r="44" spans="1:44" x14ac:dyDescent="0.2">
      <c r="B44" s="267"/>
      <c r="C44" s="344"/>
      <c r="E44" s="345"/>
      <c r="F44" s="345"/>
      <c r="G44" s="345"/>
      <c r="H44" s="345"/>
      <c r="I44" s="345"/>
      <c r="J44" s="345"/>
      <c r="K44" s="345"/>
      <c r="L44" s="345"/>
      <c r="M44" s="345"/>
      <c r="N44" s="345"/>
      <c r="O44" s="345"/>
      <c r="P44" s="345"/>
      <c r="Q44" s="345"/>
      <c r="R44" s="345"/>
      <c r="S44" s="345"/>
      <c r="T44" s="345"/>
      <c r="U44" s="345"/>
      <c r="V44" s="345"/>
      <c r="W44" s="345"/>
      <c r="X44" s="345"/>
      <c r="Y44" s="345"/>
      <c r="Z44" s="345"/>
      <c r="AA44" s="345"/>
      <c r="AB44" s="345"/>
      <c r="AC44" s="345"/>
      <c r="AD44" s="345"/>
      <c r="AE44" s="345"/>
      <c r="AF44" s="345"/>
      <c r="AG44" s="345"/>
      <c r="AH44" s="345"/>
      <c r="AI44" s="345"/>
      <c r="AJ44" s="345"/>
      <c r="AK44" s="345"/>
      <c r="AL44" s="345"/>
      <c r="AM44" s="345"/>
      <c r="AN44" s="345"/>
      <c r="AO44" s="345"/>
      <c r="AP44" s="345"/>
      <c r="AQ44" s="345"/>
      <c r="AR44" s="345"/>
    </row>
    <row r="45" spans="1:44" ht="112.15" customHeight="1" x14ac:dyDescent="0.2">
      <c r="B45" s="267"/>
      <c r="C45" s="344"/>
      <c r="E45" s="345"/>
      <c r="F45" s="345"/>
      <c r="G45" s="345"/>
      <c r="H45" s="345"/>
      <c r="I45" s="345"/>
      <c r="J45" s="345"/>
      <c r="K45" s="345"/>
      <c r="L45" s="345"/>
      <c r="M45" s="345"/>
      <c r="N45" s="345"/>
      <c r="O45" s="345"/>
      <c r="P45" s="345"/>
      <c r="Q45" s="345"/>
      <c r="R45" s="345"/>
      <c r="S45" s="345"/>
      <c r="T45" s="345"/>
      <c r="U45" s="345"/>
      <c r="V45" s="345"/>
      <c r="W45" s="345"/>
      <c r="X45" s="345"/>
      <c r="Y45" s="345"/>
      <c r="Z45" s="345"/>
      <c r="AA45" s="345"/>
      <c r="AB45" s="345"/>
      <c r="AC45" s="345"/>
      <c r="AD45" s="345"/>
      <c r="AE45" s="345"/>
      <c r="AF45" s="345"/>
      <c r="AG45" s="345"/>
      <c r="AH45" s="345"/>
      <c r="AI45" s="345"/>
      <c r="AJ45" s="345"/>
      <c r="AK45" s="345"/>
      <c r="AL45" s="345"/>
      <c r="AM45" s="345"/>
      <c r="AN45" s="345"/>
      <c r="AO45" s="345"/>
      <c r="AP45" s="345"/>
      <c r="AQ45" s="345"/>
      <c r="AR45" s="345"/>
    </row>
    <row r="46" spans="1:44" s="259" customFormat="1" ht="28.5" customHeight="1" x14ac:dyDescent="0.2">
      <c r="C46" s="685" t="s">
        <v>513</v>
      </c>
      <c r="D46" s="686"/>
      <c r="E46" s="686"/>
      <c r="F46" s="686"/>
      <c r="G46" s="686"/>
      <c r="H46" s="686"/>
      <c r="I46" s="686"/>
      <c r="J46" s="686"/>
      <c r="K46" s="686"/>
      <c r="L46" s="686"/>
      <c r="M46" s="686"/>
      <c r="N46" s="686"/>
      <c r="O46" s="260"/>
      <c r="P46" s="260"/>
      <c r="Q46" s="260"/>
      <c r="R46" s="260"/>
      <c r="S46" s="260"/>
      <c r="T46" s="260"/>
      <c r="U46" s="260"/>
      <c r="V46" s="260"/>
      <c r="W46" s="260"/>
      <c r="X46" s="260"/>
    </row>
    <row r="47" spans="1:44" s="259" customFormat="1" ht="58.15" customHeight="1" x14ac:dyDescent="0.2">
      <c r="C47" s="687" t="s">
        <v>608</v>
      </c>
      <c r="D47" s="687"/>
      <c r="E47" s="687"/>
      <c r="F47" s="687"/>
      <c r="G47" s="687"/>
      <c r="H47" s="687"/>
      <c r="I47" s="687"/>
      <c r="J47" s="687"/>
      <c r="K47" s="687"/>
      <c r="L47" s="687"/>
      <c r="M47" s="687"/>
      <c r="N47" s="687"/>
      <c r="O47" s="687"/>
      <c r="P47" s="687"/>
      <c r="Q47" s="687"/>
      <c r="R47" s="687"/>
      <c r="S47" s="260"/>
      <c r="T47" s="260"/>
      <c r="U47" s="260"/>
      <c r="V47" s="260"/>
      <c r="W47" s="260"/>
      <c r="X47" s="260"/>
    </row>
    <row r="48" spans="1:44" s="259" customFormat="1" ht="26.25" customHeight="1" x14ac:dyDescent="0.2">
      <c r="C48" s="271"/>
      <c r="D48" s="373"/>
      <c r="E48" s="688" t="s">
        <v>465</v>
      </c>
      <c r="F48" s="688"/>
      <c r="G48" s="688"/>
      <c r="H48" s="688"/>
      <c r="I48" s="688"/>
      <c r="J48" s="688"/>
      <c r="K48" s="688"/>
      <c r="L48" s="688"/>
      <c r="M48" s="688"/>
      <c r="N48" s="688"/>
      <c r="O48" s="688"/>
      <c r="P48" s="688"/>
      <c r="Q48" s="688"/>
      <c r="R48" s="688"/>
      <c r="S48" s="260"/>
      <c r="T48" s="260"/>
      <c r="U48" s="260"/>
      <c r="V48" s="260"/>
      <c r="W48" s="260"/>
      <c r="X48" s="260"/>
    </row>
    <row r="49" spans="1:44" s="259" customFormat="1" ht="26.25" customHeight="1" x14ac:dyDescent="0.2">
      <c r="C49" s="689" t="s">
        <v>161</v>
      </c>
      <c r="D49" s="689"/>
      <c r="E49" s="346">
        <f>'1-Date proiect'!B14</f>
        <v>45261</v>
      </c>
      <c r="F49" s="295" t="s">
        <v>573</v>
      </c>
      <c r="G49" s="295"/>
      <c r="H49" s="295"/>
      <c r="I49" s="295"/>
      <c r="J49" s="295"/>
      <c r="K49" s="295"/>
      <c r="L49" s="295"/>
      <c r="M49" s="295"/>
      <c r="N49" s="295"/>
      <c r="O49" s="295"/>
      <c r="P49" s="295"/>
      <c r="Q49" s="295"/>
      <c r="R49" s="295"/>
      <c r="S49" s="260"/>
      <c r="T49" s="260"/>
      <c r="U49" s="260"/>
      <c r="V49" s="260"/>
      <c r="W49" s="260"/>
      <c r="X49" s="260"/>
    </row>
    <row r="50" spans="1:44" s="259" customFormat="1" ht="26.25" customHeight="1" x14ac:dyDescent="0.2">
      <c r="C50" s="689" t="s">
        <v>162</v>
      </c>
      <c r="D50" s="689"/>
      <c r="E50" s="347">
        <f>'1-Date proiect'!B15</f>
        <v>0</v>
      </c>
      <c r="F50" s="295"/>
      <c r="G50" s="295"/>
      <c r="H50" s="295"/>
      <c r="I50" s="295"/>
      <c r="J50" s="295"/>
      <c r="K50" s="295"/>
      <c r="L50" s="295"/>
      <c r="M50" s="295"/>
      <c r="N50" s="295"/>
      <c r="O50" s="295"/>
      <c r="P50" s="295"/>
      <c r="Q50" s="295"/>
      <c r="R50" s="295"/>
      <c r="S50" s="260"/>
      <c r="T50" s="260"/>
      <c r="U50" s="260"/>
      <c r="V50" s="260"/>
      <c r="W50" s="260"/>
      <c r="X50" s="260"/>
    </row>
    <row r="51" spans="1:44" s="259" customFormat="1" ht="26.25" hidden="1" customHeight="1" x14ac:dyDescent="0.2">
      <c r="C51" s="271"/>
      <c r="D51" s="373"/>
      <c r="E51" s="295"/>
      <c r="F51" s="295"/>
      <c r="G51" s="295"/>
      <c r="H51" s="295"/>
      <c r="I51" s="295"/>
      <c r="J51" s="295"/>
      <c r="K51" s="295"/>
      <c r="L51" s="295"/>
      <c r="M51" s="295"/>
      <c r="N51" s="295"/>
      <c r="O51" s="295"/>
      <c r="P51" s="295"/>
      <c r="Q51" s="295"/>
      <c r="R51" s="295"/>
      <c r="S51" s="260"/>
      <c r="T51" s="260"/>
      <c r="U51" s="260"/>
      <c r="V51" s="260"/>
      <c r="W51" s="260"/>
      <c r="X51" s="260"/>
    </row>
    <row r="52" spans="1:44" s="259" customFormat="1" ht="26.25" hidden="1" customHeight="1" x14ac:dyDescent="0.2">
      <c r="C52" s="271"/>
      <c r="D52" s="373"/>
      <c r="E52" s="295"/>
      <c r="F52" s="295"/>
      <c r="G52" s="295"/>
      <c r="H52" s="295"/>
      <c r="I52" s="295"/>
      <c r="J52" s="295"/>
      <c r="K52" s="295"/>
      <c r="L52" s="295"/>
      <c r="M52" s="295"/>
      <c r="N52" s="295"/>
      <c r="O52" s="295"/>
      <c r="P52" s="295"/>
      <c r="Q52" s="295"/>
      <c r="R52" s="295"/>
      <c r="S52" s="260"/>
      <c r="T52" s="260"/>
      <c r="U52" s="260"/>
      <c r="V52" s="260"/>
      <c r="W52" s="260"/>
      <c r="X52" s="260"/>
    </row>
    <row r="53" spans="1:44" s="300" customFormat="1" x14ac:dyDescent="0.2">
      <c r="C53" s="271"/>
      <c r="D53" s="373"/>
      <c r="E53" s="301" t="s">
        <v>546</v>
      </c>
      <c r="F53" s="301" t="s">
        <v>547</v>
      </c>
      <c r="G53" s="301" t="s">
        <v>548</v>
      </c>
      <c r="H53" s="301" t="s">
        <v>549</v>
      </c>
      <c r="I53" s="301" t="s">
        <v>550</v>
      </c>
      <c r="J53" s="301" t="s">
        <v>551</v>
      </c>
      <c r="K53" s="301" t="s">
        <v>552</v>
      </c>
      <c r="L53" s="301" t="s">
        <v>553</v>
      </c>
      <c r="M53" s="301" t="s">
        <v>554</v>
      </c>
      <c r="N53" s="301" t="s">
        <v>555</v>
      </c>
      <c r="O53" s="301" t="s">
        <v>556</v>
      </c>
      <c r="P53" s="301" t="s">
        <v>557</v>
      </c>
      <c r="Q53" s="301" t="s">
        <v>558</v>
      </c>
      <c r="R53" s="301" t="s">
        <v>559</v>
      </c>
      <c r="S53" s="301" t="s">
        <v>560</v>
      </c>
      <c r="T53" s="301" t="s">
        <v>561</v>
      </c>
      <c r="U53" s="301" t="s">
        <v>562</v>
      </c>
      <c r="V53" s="301" t="s">
        <v>563</v>
      </c>
      <c r="W53" s="301" t="s">
        <v>564</v>
      </c>
      <c r="X53" s="301" t="s">
        <v>565</v>
      </c>
      <c r="Y53" s="301" t="s">
        <v>599</v>
      </c>
      <c r="Z53" s="301" t="s">
        <v>600</v>
      </c>
      <c r="AA53" s="301" t="s">
        <v>601</v>
      </c>
      <c r="AB53" s="301" t="s">
        <v>602</v>
      </c>
      <c r="AC53" s="301" t="s">
        <v>603</v>
      </c>
      <c r="AD53" s="301" t="s">
        <v>654</v>
      </c>
      <c r="AE53" s="301" t="s">
        <v>655</v>
      </c>
      <c r="AF53" s="301" t="s">
        <v>656</v>
      </c>
      <c r="AG53" s="301" t="s">
        <v>657</v>
      </c>
      <c r="AH53" s="301" t="s">
        <v>658</v>
      </c>
      <c r="AI53" s="301" t="s">
        <v>659</v>
      </c>
      <c r="AJ53" s="301" t="s">
        <v>660</v>
      </c>
      <c r="AK53" s="301" t="s">
        <v>661</v>
      </c>
      <c r="AL53" s="301" t="s">
        <v>662</v>
      </c>
      <c r="AM53" s="301" t="s">
        <v>663</v>
      </c>
      <c r="AN53" s="301" t="s">
        <v>664</v>
      </c>
      <c r="AO53" s="301" t="s">
        <v>665</v>
      </c>
      <c r="AP53" s="301" t="s">
        <v>666</v>
      </c>
      <c r="AQ53" s="301" t="s">
        <v>667</v>
      </c>
      <c r="AR53" s="301" t="s">
        <v>668</v>
      </c>
    </row>
    <row r="54" spans="1:44" s="302" customFormat="1" x14ac:dyDescent="0.2">
      <c r="C54" s="303"/>
      <c r="D54" s="374"/>
      <c r="E54" s="304">
        <f>IF(E58="Implementare",0,#REF!+1)</f>
        <v>0</v>
      </c>
      <c r="F54" s="304">
        <f>IF(F58="Implementare",0,E54+1)</f>
        <v>0</v>
      </c>
      <c r="G54" s="304">
        <f t="shared" ref="G54:X54" si="46">IF(G58="Implementare",0,F54+1)</f>
        <v>1</v>
      </c>
      <c r="H54" s="304">
        <f t="shared" si="46"/>
        <v>2</v>
      </c>
      <c r="I54" s="304">
        <f t="shared" si="46"/>
        <v>3</v>
      </c>
      <c r="J54" s="304">
        <f t="shared" si="46"/>
        <v>4</v>
      </c>
      <c r="K54" s="304">
        <f t="shared" si="46"/>
        <v>5</v>
      </c>
      <c r="L54" s="304">
        <f t="shared" si="46"/>
        <v>6</v>
      </c>
      <c r="M54" s="304">
        <f t="shared" si="46"/>
        <v>7</v>
      </c>
      <c r="N54" s="304">
        <f t="shared" si="46"/>
        <v>8</v>
      </c>
      <c r="O54" s="304">
        <f t="shared" si="46"/>
        <v>9</v>
      </c>
      <c r="P54" s="304">
        <f t="shared" si="46"/>
        <v>10</v>
      </c>
      <c r="Q54" s="304">
        <f t="shared" si="46"/>
        <v>11</v>
      </c>
      <c r="R54" s="304">
        <f t="shared" si="46"/>
        <v>12</v>
      </c>
      <c r="S54" s="304">
        <f t="shared" si="46"/>
        <v>13</v>
      </c>
      <c r="T54" s="304">
        <f t="shared" si="46"/>
        <v>14</v>
      </c>
      <c r="U54" s="304">
        <f t="shared" si="46"/>
        <v>15</v>
      </c>
      <c r="V54" s="304">
        <f t="shared" si="46"/>
        <v>16</v>
      </c>
      <c r="W54" s="304">
        <f t="shared" si="46"/>
        <v>17</v>
      </c>
      <c r="X54" s="304">
        <f t="shared" si="46"/>
        <v>18</v>
      </c>
      <c r="Y54" s="304">
        <f t="shared" ref="Y54" si="47">IF(Y58="Implementare",0,X54+1)</f>
        <v>19</v>
      </c>
      <c r="Z54" s="304">
        <f t="shared" ref="Z54" si="48">IF(Z58="Implementare",0,Y54+1)</f>
        <v>20</v>
      </c>
      <c r="AA54" s="304">
        <f t="shared" ref="AA54" si="49">IF(AA58="Implementare",0,Z54+1)</f>
        <v>21</v>
      </c>
      <c r="AB54" s="304">
        <f t="shared" ref="AB54" si="50">IF(AB58="Implementare",0,AA54+1)</f>
        <v>22</v>
      </c>
      <c r="AC54" s="304">
        <f t="shared" ref="AC54" si="51">IF(AC58="Implementare",0,AB54+1)</f>
        <v>23</v>
      </c>
      <c r="AD54" s="304">
        <f t="shared" ref="AD54" si="52">IF(AD58="Implementare",0,AC54+1)</f>
        <v>24</v>
      </c>
      <c r="AE54" s="304">
        <f t="shared" ref="AE54" si="53">IF(AE58="Implementare",0,AD54+1)</f>
        <v>25</v>
      </c>
      <c r="AF54" s="304">
        <f t="shared" ref="AF54" si="54">IF(AF58="Implementare",0,AE54+1)</f>
        <v>26</v>
      </c>
      <c r="AG54" s="304">
        <f t="shared" ref="AG54" si="55">IF(AG58="Implementare",0,AF54+1)</f>
        <v>27</v>
      </c>
      <c r="AH54" s="304">
        <f t="shared" ref="AH54" si="56">IF(AH58="Implementare",0,AG54+1)</f>
        <v>28</v>
      </c>
      <c r="AI54" s="304">
        <f t="shared" ref="AI54" si="57">IF(AI58="Implementare",0,AH54+1)</f>
        <v>29</v>
      </c>
      <c r="AJ54" s="304">
        <f t="shared" ref="AJ54" si="58">IF(AJ58="Implementare",0,AI54+1)</f>
        <v>30</v>
      </c>
      <c r="AK54" s="304">
        <f t="shared" ref="AK54" si="59">IF(AK58="Implementare",0,AJ54+1)</f>
        <v>31</v>
      </c>
      <c r="AL54" s="304">
        <f t="shared" ref="AL54" si="60">IF(AL58="Implementare",0,AK54+1)</f>
        <v>32</v>
      </c>
      <c r="AM54" s="304">
        <f t="shared" ref="AM54" si="61">IF(AM58="Implementare",0,AL54+1)</f>
        <v>33</v>
      </c>
      <c r="AN54" s="304">
        <f t="shared" ref="AN54" si="62">IF(AN58="Implementare",0,AM54+1)</f>
        <v>34</v>
      </c>
      <c r="AO54" s="304">
        <f t="shared" ref="AO54" si="63">IF(AO58="Implementare",0,AN54+1)</f>
        <v>35</v>
      </c>
      <c r="AP54" s="304">
        <f t="shared" ref="AP54" si="64">IF(AP58="Implementare",0,AO54+1)</f>
        <v>36</v>
      </c>
      <c r="AQ54" s="304">
        <f t="shared" ref="AQ54" si="65">IF(AQ58="Implementare",0,AP54+1)</f>
        <v>37</v>
      </c>
      <c r="AR54" s="304">
        <f t="shared" ref="AR54" si="66">IF(AR58="Implementare",0,AQ54+1)</f>
        <v>38</v>
      </c>
    </row>
    <row r="55" spans="1:44" s="302" customFormat="1" x14ac:dyDescent="0.2">
      <c r="C55" s="303"/>
      <c r="D55" s="374"/>
      <c r="E55" s="304">
        <f>YEAR('1-Date proiect'!B14)</f>
        <v>2023</v>
      </c>
      <c r="F55" s="304">
        <f>E55+1</f>
        <v>2024</v>
      </c>
      <c r="G55" s="304">
        <f t="shared" ref="G55:X55" si="67">F55+1</f>
        <v>2025</v>
      </c>
      <c r="H55" s="304">
        <f t="shared" si="67"/>
        <v>2026</v>
      </c>
      <c r="I55" s="304">
        <f t="shared" si="67"/>
        <v>2027</v>
      </c>
      <c r="J55" s="304">
        <f t="shared" si="67"/>
        <v>2028</v>
      </c>
      <c r="K55" s="304">
        <f t="shared" si="67"/>
        <v>2029</v>
      </c>
      <c r="L55" s="304">
        <f t="shared" si="67"/>
        <v>2030</v>
      </c>
      <c r="M55" s="304">
        <f t="shared" si="67"/>
        <v>2031</v>
      </c>
      <c r="N55" s="304">
        <f t="shared" si="67"/>
        <v>2032</v>
      </c>
      <c r="O55" s="304">
        <f t="shared" si="67"/>
        <v>2033</v>
      </c>
      <c r="P55" s="304">
        <f t="shared" si="67"/>
        <v>2034</v>
      </c>
      <c r="Q55" s="304">
        <f t="shared" si="67"/>
        <v>2035</v>
      </c>
      <c r="R55" s="304">
        <f t="shared" si="67"/>
        <v>2036</v>
      </c>
      <c r="S55" s="304">
        <f t="shared" si="67"/>
        <v>2037</v>
      </c>
      <c r="T55" s="304">
        <f t="shared" si="67"/>
        <v>2038</v>
      </c>
      <c r="U55" s="304">
        <f t="shared" si="67"/>
        <v>2039</v>
      </c>
      <c r="V55" s="304">
        <f t="shared" si="67"/>
        <v>2040</v>
      </c>
      <c r="W55" s="304">
        <f t="shared" si="67"/>
        <v>2041</v>
      </c>
      <c r="X55" s="304">
        <f t="shared" si="67"/>
        <v>2042</v>
      </c>
      <c r="Y55" s="304">
        <f t="shared" ref="Y55" si="68">X55+1</f>
        <v>2043</v>
      </c>
      <c r="Z55" s="304">
        <f t="shared" ref="Z55" si="69">Y55+1</f>
        <v>2044</v>
      </c>
      <c r="AA55" s="304">
        <f t="shared" ref="AA55" si="70">Z55+1</f>
        <v>2045</v>
      </c>
      <c r="AB55" s="304">
        <f t="shared" ref="AB55" si="71">AA55+1</f>
        <v>2046</v>
      </c>
      <c r="AC55" s="304">
        <f t="shared" ref="AC55" si="72">AB55+1</f>
        <v>2047</v>
      </c>
      <c r="AD55" s="304">
        <f t="shared" ref="AD55" si="73">AC55+1</f>
        <v>2048</v>
      </c>
      <c r="AE55" s="304">
        <f t="shared" ref="AE55" si="74">AD55+1</f>
        <v>2049</v>
      </c>
      <c r="AF55" s="304">
        <f t="shared" ref="AF55" si="75">AE55+1</f>
        <v>2050</v>
      </c>
      <c r="AG55" s="304">
        <f t="shared" ref="AG55" si="76">AF55+1</f>
        <v>2051</v>
      </c>
      <c r="AH55" s="304">
        <f t="shared" ref="AH55" si="77">AG55+1</f>
        <v>2052</v>
      </c>
      <c r="AI55" s="304">
        <f t="shared" ref="AI55" si="78">AH55+1</f>
        <v>2053</v>
      </c>
      <c r="AJ55" s="304">
        <f t="shared" ref="AJ55" si="79">AI55+1</f>
        <v>2054</v>
      </c>
      <c r="AK55" s="304">
        <f t="shared" ref="AK55" si="80">AJ55+1</f>
        <v>2055</v>
      </c>
      <c r="AL55" s="304">
        <f t="shared" ref="AL55" si="81">AK55+1</f>
        <v>2056</v>
      </c>
      <c r="AM55" s="304">
        <f t="shared" ref="AM55" si="82">AL55+1</f>
        <v>2057</v>
      </c>
      <c r="AN55" s="304">
        <f t="shared" ref="AN55" si="83">AM55+1</f>
        <v>2058</v>
      </c>
      <c r="AO55" s="304">
        <f t="shared" ref="AO55" si="84">AN55+1</f>
        <v>2059</v>
      </c>
      <c r="AP55" s="304">
        <f t="shared" ref="AP55" si="85">AO55+1</f>
        <v>2060</v>
      </c>
      <c r="AQ55" s="304">
        <f t="shared" ref="AQ55" si="86">AP55+1</f>
        <v>2061</v>
      </c>
      <c r="AR55" s="304">
        <f t="shared" ref="AR55" si="87">AQ55+1</f>
        <v>2062</v>
      </c>
    </row>
    <row r="56" spans="1:44" s="305" customFormat="1" x14ac:dyDescent="0.2">
      <c r="C56" s="333"/>
      <c r="D56" s="375"/>
      <c r="E56" s="306">
        <f>DATE(E55,12,31)</f>
        <v>45291</v>
      </c>
      <c r="F56" s="306">
        <f t="shared" ref="F56:X56" si="88">DATE(F55,12,31)</f>
        <v>45657</v>
      </c>
      <c r="G56" s="306">
        <f t="shared" si="88"/>
        <v>46022</v>
      </c>
      <c r="H56" s="306">
        <f t="shared" si="88"/>
        <v>46387</v>
      </c>
      <c r="I56" s="306">
        <f t="shared" si="88"/>
        <v>46752</v>
      </c>
      <c r="J56" s="306">
        <f t="shared" si="88"/>
        <v>47118</v>
      </c>
      <c r="K56" s="306">
        <f t="shared" si="88"/>
        <v>47483</v>
      </c>
      <c r="L56" s="306">
        <f t="shared" si="88"/>
        <v>47848</v>
      </c>
      <c r="M56" s="306">
        <f t="shared" si="88"/>
        <v>48213</v>
      </c>
      <c r="N56" s="306">
        <f t="shared" si="88"/>
        <v>48579</v>
      </c>
      <c r="O56" s="306">
        <f t="shared" si="88"/>
        <v>48944</v>
      </c>
      <c r="P56" s="306">
        <f t="shared" si="88"/>
        <v>49309</v>
      </c>
      <c r="Q56" s="306">
        <f t="shared" si="88"/>
        <v>49674</v>
      </c>
      <c r="R56" s="306">
        <f t="shared" si="88"/>
        <v>50040</v>
      </c>
      <c r="S56" s="306">
        <f t="shared" si="88"/>
        <v>50405</v>
      </c>
      <c r="T56" s="306">
        <f t="shared" si="88"/>
        <v>50770</v>
      </c>
      <c r="U56" s="306">
        <f t="shared" si="88"/>
        <v>51135</v>
      </c>
      <c r="V56" s="306">
        <f t="shared" si="88"/>
        <v>51501</v>
      </c>
      <c r="W56" s="306">
        <f t="shared" si="88"/>
        <v>51866</v>
      </c>
      <c r="X56" s="306">
        <f t="shared" si="88"/>
        <v>52231</v>
      </c>
      <c r="Y56" s="306">
        <f t="shared" ref="Y56:AR56" si="89">DATE(Y55,12,31)</f>
        <v>52596</v>
      </c>
      <c r="Z56" s="306">
        <f t="shared" si="89"/>
        <v>52962</v>
      </c>
      <c r="AA56" s="306">
        <f t="shared" si="89"/>
        <v>53327</v>
      </c>
      <c r="AB56" s="306">
        <f t="shared" si="89"/>
        <v>53692</v>
      </c>
      <c r="AC56" s="306">
        <f t="shared" si="89"/>
        <v>54057</v>
      </c>
      <c r="AD56" s="306">
        <f t="shared" si="89"/>
        <v>54423</v>
      </c>
      <c r="AE56" s="306">
        <f t="shared" si="89"/>
        <v>54788</v>
      </c>
      <c r="AF56" s="306">
        <f t="shared" si="89"/>
        <v>55153</v>
      </c>
      <c r="AG56" s="306">
        <f t="shared" si="89"/>
        <v>55518</v>
      </c>
      <c r="AH56" s="306">
        <f t="shared" si="89"/>
        <v>55884</v>
      </c>
      <c r="AI56" s="306">
        <f t="shared" si="89"/>
        <v>56249</v>
      </c>
      <c r="AJ56" s="306">
        <f t="shared" si="89"/>
        <v>56614</v>
      </c>
      <c r="AK56" s="306">
        <f t="shared" si="89"/>
        <v>56979</v>
      </c>
      <c r="AL56" s="306">
        <f t="shared" si="89"/>
        <v>57345</v>
      </c>
      <c r="AM56" s="306">
        <f t="shared" si="89"/>
        <v>57710</v>
      </c>
      <c r="AN56" s="306">
        <f t="shared" si="89"/>
        <v>58075</v>
      </c>
      <c r="AO56" s="306">
        <f t="shared" si="89"/>
        <v>58440</v>
      </c>
      <c r="AP56" s="306">
        <f t="shared" si="89"/>
        <v>58806</v>
      </c>
      <c r="AQ56" s="306">
        <f t="shared" si="89"/>
        <v>59171</v>
      </c>
      <c r="AR56" s="306">
        <f t="shared" si="89"/>
        <v>59536</v>
      </c>
    </row>
    <row r="57" spans="1:44" s="305" customFormat="1" x14ac:dyDescent="0.2">
      <c r="C57" s="333"/>
      <c r="D57" s="375"/>
      <c r="E57" s="304">
        <f>DATEDIF('1-Date proiect'!B14,E56,"M")</f>
        <v>0</v>
      </c>
      <c r="F57" s="304">
        <f>DATEDIF(E56,F56,"M")</f>
        <v>12</v>
      </c>
      <c r="G57" s="304">
        <f t="shared" ref="G57:X57" si="90">DATEDIF(F56,G56,"M")</f>
        <v>12</v>
      </c>
      <c r="H57" s="304">
        <f t="shared" si="90"/>
        <v>12</v>
      </c>
      <c r="I57" s="304">
        <f t="shared" si="90"/>
        <v>12</v>
      </c>
      <c r="J57" s="304">
        <f t="shared" si="90"/>
        <v>12</v>
      </c>
      <c r="K57" s="304">
        <f t="shared" si="90"/>
        <v>12</v>
      </c>
      <c r="L57" s="304">
        <f t="shared" si="90"/>
        <v>12</v>
      </c>
      <c r="M57" s="304">
        <f t="shared" si="90"/>
        <v>12</v>
      </c>
      <c r="N57" s="304">
        <f t="shared" si="90"/>
        <v>12</v>
      </c>
      <c r="O57" s="304">
        <f t="shared" si="90"/>
        <v>12</v>
      </c>
      <c r="P57" s="304">
        <f t="shared" si="90"/>
        <v>12</v>
      </c>
      <c r="Q57" s="304">
        <f t="shared" si="90"/>
        <v>12</v>
      </c>
      <c r="R57" s="304">
        <f t="shared" si="90"/>
        <v>12</v>
      </c>
      <c r="S57" s="304">
        <f t="shared" si="90"/>
        <v>12</v>
      </c>
      <c r="T57" s="304">
        <f t="shared" si="90"/>
        <v>12</v>
      </c>
      <c r="U57" s="304">
        <f t="shared" si="90"/>
        <v>12</v>
      </c>
      <c r="V57" s="304">
        <f t="shared" si="90"/>
        <v>12</v>
      </c>
      <c r="W57" s="304">
        <f t="shared" si="90"/>
        <v>12</v>
      </c>
      <c r="X57" s="304">
        <f t="shared" si="90"/>
        <v>12</v>
      </c>
      <c r="Y57" s="304">
        <f t="shared" ref="Y57" si="91">DATEDIF(X56,Y56,"M")</f>
        <v>12</v>
      </c>
      <c r="Z57" s="304">
        <f t="shared" ref="Z57" si="92">DATEDIF(Y56,Z56,"M")</f>
        <v>12</v>
      </c>
      <c r="AA57" s="304">
        <f t="shared" ref="AA57" si="93">DATEDIF(Z56,AA56,"M")</f>
        <v>12</v>
      </c>
      <c r="AB57" s="304">
        <f t="shared" ref="AB57" si="94">DATEDIF(AA56,AB56,"M")</f>
        <v>12</v>
      </c>
      <c r="AC57" s="304">
        <f t="shared" ref="AC57" si="95">DATEDIF(AB56,AC56,"M")</f>
        <v>12</v>
      </c>
      <c r="AD57" s="304">
        <f t="shared" ref="AD57" si="96">DATEDIF(AC56,AD56,"M")</f>
        <v>12</v>
      </c>
      <c r="AE57" s="304">
        <f t="shared" ref="AE57" si="97">DATEDIF(AD56,AE56,"M")</f>
        <v>12</v>
      </c>
      <c r="AF57" s="304">
        <f t="shared" ref="AF57" si="98">DATEDIF(AE56,AF56,"M")</f>
        <v>12</v>
      </c>
      <c r="AG57" s="304">
        <f t="shared" ref="AG57" si="99">DATEDIF(AF56,AG56,"M")</f>
        <v>12</v>
      </c>
      <c r="AH57" s="304">
        <f t="shared" ref="AH57" si="100">DATEDIF(AG56,AH56,"M")</f>
        <v>12</v>
      </c>
      <c r="AI57" s="304">
        <f t="shared" ref="AI57" si="101">DATEDIF(AH56,AI56,"M")</f>
        <v>12</v>
      </c>
      <c r="AJ57" s="304">
        <f t="shared" ref="AJ57" si="102">DATEDIF(AI56,AJ56,"M")</f>
        <v>12</v>
      </c>
      <c r="AK57" s="304">
        <f t="shared" ref="AK57" si="103">DATEDIF(AJ56,AK56,"M")</f>
        <v>12</v>
      </c>
      <c r="AL57" s="304">
        <f t="shared" ref="AL57" si="104">DATEDIF(AK56,AL56,"M")</f>
        <v>12</v>
      </c>
      <c r="AM57" s="304">
        <f t="shared" ref="AM57" si="105">DATEDIF(AL56,AM56,"M")</f>
        <v>12</v>
      </c>
      <c r="AN57" s="304">
        <f t="shared" ref="AN57" si="106">DATEDIF(AM56,AN56,"M")</f>
        <v>12</v>
      </c>
      <c r="AO57" s="304">
        <f t="shared" ref="AO57" si="107">DATEDIF(AN56,AO56,"M")</f>
        <v>12</v>
      </c>
      <c r="AP57" s="304">
        <f t="shared" ref="AP57" si="108">DATEDIF(AO56,AP56,"M")</f>
        <v>12</v>
      </c>
      <c r="AQ57" s="304">
        <f t="shared" ref="AQ57" si="109">DATEDIF(AP56,AQ56,"M")</f>
        <v>12</v>
      </c>
      <c r="AR57" s="304">
        <f t="shared" ref="AR57" si="110">DATEDIF(AQ56,AR56,"M")</f>
        <v>12</v>
      </c>
    </row>
    <row r="58" spans="1:44" s="307" customFormat="1" x14ac:dyDescent="0.2">
      <c r="C58" s="262"/>
      <c r="D58" s="376"/>
      <c r="E58" s="308" t="s">
        <v>32</v>
      </c>
      <c r="F58" s="308" t="str">
        <f>IF($E$50-E57&gt;=0,"Implementare","Operare")</f>
        <v>Implementare</v>
      </c>
      <c r="G58" s="309" t="str">
        <f>IF($E$5-SUM($E$57:F57)&gt;=0,"Implementare","Operare")</f>
        <v>Operare</v>
      </c>
      <c r="H58" s="309" t="str">
        <f>IF($E$5-SUM($E$57:G57)&gt;=0,"Implementare","Operare")</f>
        <v>Operare</v>
      </c>
      <c r="I58" s="309" t="str">
        <f>IF($E$5-SUM($E$57:H57)&gt;=0,"Implementare","Operare")</f>
        <v>Operare</v>
      </c>
      <c r="J58" s="309" t="str">
        <f>IF($E$5-SUM($E$57:I57)&gt;=0,"Implementare","Operare")</f>
        <v>Operare</v>
      </c>
      <c r="K58" s="309" t="str">
        <f>IF($E$5-SUM($E$57:J57)&gt;=0,"Implementare","Operare")</f>
        <v>Operare</v>
      </c>
      <c r="L58" s="309" t="str">
        <f>IF($E$5-SUM($E$57:K57)&gt;=0,"Implementare","Operare")</f>
        <v>Operare</v>
      </c>
      <c r="M58" s="309" t="str">
        <f>IF($E$5-SUM($E$57:L57)&gt;=0,"Implementare","Operare")</f>
        <v>Operare</v>
      </c>
      <c r="N58" s="309" t="str">
        <f>IF($E$5-SUM($E$57:M57)&gt;=0,"Implementare","Operare")</f>
        <v>Operare</v>
      </c>
      <c r="O58" s="309" t="str">
        <f>IF($E$5-SUM($E$57:N57)&gt;=0,"Implementare","Operare")</f>
        <v>Operare</v>
      </c>
      <c r="P58" s="309" t="str">
        <f>IF($E$5-SUM($E$57:O57)&gt;=0,"Implementare","Operare")</f>
        <v>Operare</v>
      </c>
      <c r="Q58" s="309" t="str">
        <f>IF($E$5-SUM($E$57:P57)&gt;=0,"Implementare","Operare")</f>
        <v>Operare</v>
      </c>
      <c r="R58" s="309" t="str">
        <f>IF($E$5-SUM($E$57:Q57)&gt;=0,"Implementare","Operare")</f>
        <v>Operare</v>
      </c>
      <c r="S58" s="309" t="str">
        <f>IF($E$5-SUM($E$57:R57)&gt;=0,"Implementare","Operare")</f>
        <v>Operare</v>
      </c>
      <c r="T58" s="309" t="str">
        <f>IF($E$5-SUM($E$57:S57)&gt;=0,"Implementare","Operare")</f>
        <v>Operare</v>
      </c>
      <c r="U58" s="309" t="str">
        <f>IF($E$5-SUM($E$57:T57)&gt;=0,"Implementare","Operare")</f>
        <v>Operare</v>
      </c>
      <c r="V58" s="309" t="str">
        <f>IF($E$5-SUM($E$57:U57)&gt;=0,"Implementare","Operare")</f>
        <v>Operare</v>
      </c>
      <c r="W58" s="309" t="str">
        <f>IF($E$5-SUM($E$57:V57)&gt;=0,"Implementare","Operare")</f>
        <v>Operare</v>
      </c>
      <c r="X58" s="309" t="str">
        <f>IF($E$5-SUM($E$57:W57)&gt;=0,"Implementare","Operare")</f>
        <v>Operare</v>
      </c>
      <c r="Y58" s="309" t="str">
        <f>IF($E$5-SUM($E$57:X57)&gt;=0,"Implementare","Operare")</f>
        <v>Operare</v>
      </c>
      <c r="Z58" s="309" t="str">
        <f>IF($E$5-SUM($E$57:Y57)&gt;=0,"Implementare","Operare")</f>
        <v>Operare</v>
      </c>
      <c r="AA58" s="309" t="str">
        <f>IF($E$5-SUM($E$57:Z57)&gt;=0,"Implementare","Operare")</f>
        <v>Operare</v>
      </c>
      <c r="AB58" s="309" t="str">
        <f>IF($E$5-SUM($E$57:AA57)&gt;=0,"Implementare","Operare")</f>
        <v>Operare</v>
      </c>
      <c r="AC58" s="309" t="str">
        <f>IF($E$5-SUM($E$57:AB57)&gt;=0,"Implementare","Operare")</f>
        <v>Operare</v>
      </c>
      <c r="AD58" s="309" t="str">
        <f>IF($E$5-SUM($E$57:AC57)&gt;=0,"Implementare","Operare")</f>
        <v>Operare</v>
      </c>
      <c r="AE58" s="309" t="str">
        <f>IF($E$5-SUM($E$57:AD57)&gt;=0,"Implementare","Operare")</f>
        <v>Operare</v>
      </c>
      <c r="AF58" s="309" t="str">
        <f>IF($E$5-SUM($E$57:AE57)&gt;=0,"Implementare","Operare")</f>
        <v>Operare</v>
      </c>
      <c r="AG58" s="309" t="str">
        <f>IF($E$5-SUM($E$57:AF57)&gt;=0,"Implementare","Operare")</f>
        <v>Operare</v>
      </c>
      <c r="AH58" s="309" t="str">
        <f>IF($E$5-SUM($E$57:AG57)&gt;=0,"Implementare","Operare")</f>
        <v>Operare</v>
      </c>
      <c r="AI58" s="309" t="str">
        <f>IF($E$5-SUM($E$57:AH57)&gt;=0,"Implementare","Operare")</f>
        <v>Operare</v>
      </c>
      <c r="AJ58" s="309" t="str">
        <f>IF($E$5-SUM($E$57:AI57)&gt;=0,"Implementare","Operare")</f>
        <v>Operare</v>
      </c>
      <c r="AK58" s="309" t="str">
        <f>IF($E$5-SUM($E$57:AJ57)&gt;=0,"Implementare","Operare")</f>
        <v>Operare</v>
      </c>
      <c r="AL58" s="309" t="str">
        <f>IF($E$5-SUM($E$57:AK57)&gt;=0,"Implementare","Operare")</f>
        <v>Operare</v>
      </c>
      <c r="AM58" s="309" t="str">
        <f>IF($E$5-SUM($E$57:AL57)&gt;=0,"Implementare","Operare")</f>
        <v>Operare</v>
      </c>
      <c r="AN58" s="309" t="str">
        <f>IF($E$5-SUM($E$57:AM57)&gt;=0,"Implementare","Operare")</f>
        <v>Operare</v>
      </c>
      <c r="AO58" s="309" t="str">
        <f>IF($E$5-SUM($E$57:AN57)&gt;=0,"Implementare","Operare")</f>
        <v>Operare</v>
      </c>
      <c r="AP58" s="309" t="str">
        <f>IF($E$5-SUM($E$57:AO57)&gt;=0,"Implementare","Operare")</f>
        <v>Operare</v>
      </c>
      <c r="AQ58" s="309" t="str">
        <f>IF($E$5-SUM($E$57:AP57)&gt;=0,"Implementare","Operare")</f>
        <v>Operare</v>
      </c>
      <c r="AR58" s="309" t="str">
        <f>IF($E$5-SUM($E$57:AQ57)&gt;=0,"Implementare","Operare")</f>
        <v>Operare</v>
      </c>
    </row>
    <row r="59" spans="1:44" s="259" customFormat="1" ht="30.75" customHeight="1" x14ac:dyDescent="0.2">
      <c r="C59" s="690" t="s">
        <v>464</v>
      </c>
      <c r="D59" s="690"/>
      <c r="E59" s="690"/>
      <c r="F59" s="690"/>
      <c r="G59" s="690"/>
      <c r="H59" s="690"/>
      <c r="I59" s="690"/>
      <c r="J59" s="340"/>
      <c r="K59" s="340"/>
      <c r="L59" s="340"/>
      <c r="M59" s="340"/>
      <c r="N59" s="340"/>
      <c r="O59" s="340"/>
      <c r="P59" s="340"/>
      <c r="Q59" s="340"/>
      <c r="R59" s="340"/>
      <c r="S59" s="260"/>
      <c r="T59" s="260"/>
      <c r="U59" s="260"/>
      <c r="V59" s="260"/>
      <c r="W59" s="260"/>
      <c r="X59" s="260"/>
      <c r="Y59" s="260"/>
      <c r="Z59" s="260"/>
      <c r="AA59" s="260"/>
      <c r="AB59" s="260"/>
      <c r="AC59" s="260"/>
      <c r="AD59" s="260"/>
      <c r="AE59" s="260"/>
      <c r="AF59" s="260"/>
      <c r="AG59" s="260"/>
      <c r="AH59" s="260"/>
      <c r="AI59" s="260"/>
      <c r="AJ59" s="260"/>
      <c r="AK59" s="260"/>
      <c r="AL59" s="260"/>
      <c r="AM59" s="260"/>
      <c r="AN59" s="260"/>
      <c r="AO59" s="260"/>
      <c r="AP59" s="260"/>
      <c r="AQ59" s="260"/>
      <c r="AR59" s="260"/>
    </row>
    <row r="60" spans="1:44" s="259" customFormat="1" ht="23.45" customHeight="1" x14ac:dyDescent="0.2">
      <c r="B60" s="284"/>
      <c r="C60" s="261" t="s">
        <v>466</v>
      </c>
      <c r="D60" s="368" t="s">
        <v>436</v>
      </c>
      <c r="E60" s="154">
        <v>1</v>
      </c>
      <c r="F60" s="154">
        <v>2</v>
      </c>
      <c r="G60" s="154">
        <v>3</v>
      </c>
      <c r="H60" s="154">
        <v>4</v>
      </c>
      <c r="I60" s="154">
        <v>5</v>
      </c>
      <c r="J60" s="154">
        <v>6</v>
      </c>
      <c r="K60" s="154">
        <v>7</v>
      </c>
      <c r="L60" s="154">
        <v>8</v>
      </c>
      <c r="M60" s="154">
        <v>9</v>
      </c>
      <c r="N60" s="154">
        <v>10</v>
      </c>
      <c r="O60" s="154">
        <v>11</v>
      </c>
      <c r="P60" s="154">
        <v>12</v>
      </c>
      <c r="Q60" s="154">
        <v>13</v>
      </c>
      <c r="R60" s="154">
        <v>14</v>
      </c>
      <c r="S60" s="154">
        <v>15</v>
      </c>
      <c r="T60" s="154">
        <v>16</v>
      </c>
      <c r="U60" s="154">
        <v>17</v>
      </c>
      <c r="V60" s="154">
        <v>18</v>
      </c>
      <c r="W60" s="154">
        <v>19</v>
      </c>
      <c r="X60" s="154">
        <v>20</v>
      </c>
      <c r="Y60" s="154">
        <v>21</v>
      </c>
      <c r="Z60" s="154">
        <v>22</v>
      </c>
      <c r="AA60" s="154">
        <v>23</v>
      </c>
      <c r="AB60" s="154">
        <v>24</v>
      </c>
      <c r="AC60" s="154">
        <v>25</v>
      </c>
      <c r="AD60" s="154">
        <v>26</v>
      </c>
      <c r="AE60" s="154">
        <v>27</v>
      </c>
      <c r="AF60" s="154">
        <v>28</v>
      </c>
      <c r="AG60" s="154">
        <v>29</v>
      </c>
      <c r="AH60" s="154">
        <v>30</v>
      </c>
      <c r="AI60" s="154">
        <v>31</v>
      </c>
      <c r="AJ60" s="154">
        <v>32</v>
      </c>
      <c r="AK60" s="154">
        <v>33</v>
      </c>
      <c r="AL60" s="154">
        <v>34</v>
      </c>
      <c r="AM60" s="154">
        <v>35</v>
      </c>
      <c r="AN60" s="154">
        <v>36</v>
      </c>
      <c r="AO60" s="154">
        <v>37</v>
      </c>
      <c r="AP60" s="154">
        <v>38</v>
      </c>
      <c r="AQ60" s="154">
        <v>39</v>
      </c>
      <c r="AR60" s="154">
        <v>40</v>
      </c>
    </row>
    <row r="61" spans="1:44" s="259" customFormat="1" x14ac:dyDescent="0.2">
      <c r="B61" s="284"/>
      <c r="C61" s="262" t="s">
        <v>437</v>
      </c>
      <c r="D61" s="369"/>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c r="AE61" s="155"/>
      <c r="AF61" s="155"/>
      <c r="AG61" s="155"/>
      <c r="AH61" s="155"/>
      <c r="AI61" s="155"/>
      <c r="AJ61" s="155"/>
      <c r="AK61" s="155"/>
      <c r="AL61" s="155"/>
      <c r="AM61" s="155"/>
      <c r="AN61" s="155"/>
      <c r="AO61" s="155"/>
      <c r="AP61" s="155"/>
      <c r="AQ61" s="155"/>
      <c r="AR61" s="155"/>
    </row>
    <row r="62" spans="1:44" s="259" customFormat="1" x14ac:dyDescent="0.2">
      <c r="A62" s="259">
        <v>1</v>
      </c>
      <c r="B62" s="341" t="e">
        <f>#REF!</f>
        <v>#REF!</v>
      </c>
      <c r="C62" s="341" t="e">
        <f>#REF!</f>
        <v>#REF!</v>
      </c>
      <c r="D62" s="370">
        <f t="shared" ref="D62:D71" si="111">SUM(E62:AR62)</f>
        <v>0</v>
      </c>
      <c r="E62" s="264">
        <v>0</v>
      </c>
      <c r="F62" s="264">
        <v>0</v>
      </c>
      <c r="G62" s="264">
        <v>0</v>
      </c>
      <c r="H62" s="264">
        <v>0</v>
      </c>
      <c r="I62" s="264">
        <v>0</v>
      </c>
      <c r="J62" s="264">
        <v>0</v>
      </c>
      <c r="K62" s="264">
        <v>0</v>
      </c>
      <c r="L62" s="264">
        <v>0</v>
      </c>
      <c r="M62" s="264">
        <v>0</v>
      </c>
      <c r="N62" s="264">
        <v>0</v>
      </c>
      <c r="O62" s="264">
        <v>0</v>
      </c>
      <c r="P62" s="264">
        <v>0</v>
      </c>
      <c r="Q62" s="264">
        <v>0</v>
      </c>
      <c r="R62" s="264">
        <v>0</v>
      </c>
      <c r="S62" s="264">
        <v>0</v>
      </c>
      <c r="T62" s="264">
        <v>0</v>
      </c>
      <c r="U62" s="264">
        <v>0</v>
      </c>
      <c r="V62" s="264">
        <v>0</v>
      </c>
      <c r="W62" s="264">
        <v>0</v>
      </c>
      <c r="X62" s="264">
        <v>0</v>
      </c>
      <c r="Y62" s="264">
        <v>0</v>
      </c>
      <c r="Z62" s="264">
        <v>0</v>
      </c>
      <c r="AA62" s="264">
        <v>0</v>
      </c>
      <c r="AB62" s="264">
        <v>0</v>
      </c>
      <c r="AC62" s="264">
        <v>0</v>
      </c>
      <c r="AD62" s="264">
        <v>0</v>
      </c>
      <c r="AE62" s="264">
        <v>0</v>
      </c>
      <c r="AF62" s="264">
        <v>0</v>
      </c>
      <c r="AG62" s="264">
        <v>0</v>
      </c>
      <c r="AH62" s="264">
        <v>0</v>
      </c>
      <c r="AI62" s="264">
        <v>0</v>
      </c>
      <c r="AJ62" s="264">
        <v>0</v>
      </c>
      <c r="AK62" s="264">
        <v>0</v>
      </c>
      <c r="AL62" s="264">
        <v>0</v>
      </c>
      <c r="AM62" s="264">
        <v>0</v>
      </c>
      <c r="AN62" s="264">
        <v>0</v>
      </c>
      <c r="AO62" s="264">
        <v>0</v>
      </c>
      <c r="AP62" s="264">
        <v>0</v>
      </c>
      <c r="AQ62" s="264">
        <v>0</v>
      </c>
      <c r="AR62" s="264">
        <v>0</v>
      </c>
    </row>
    <row r="63" spans="1:44" s="259" customFormat="1" x14ac:dyDescent="0.2">
      <c r="A63" s="259">
        <v>2</v>
      </c>
      <c r="B63" s="341" t="e">
        <f>#REF!</f>
        <v>#REF!</v>
      </c>
      <c r="C63" s="341" t="e">
        <f>#REF!</f>
        <v>#REF!</v>
      </c>
      <c r="D63" s="370">
        <f t="shared" si="111"/>
        <v>0</v>
      </c>
      <c r="E63" s="264">
        <v>0</v>
      </c>
      <c r="F63" s="264">
        <v>0</v>
      </c>
      <c r="G63" s="264">
        <v>0</v>
      </c>
      <c r="H63" s="264">
        <v>0</v>
      </c>
      <c r="I63" s="264">
        <v>0</v>
      </c>
      <c r="J63" s="264">
        <v>0</v>
      </c>
      <c r="K63" s="264">
        <v>0</v>
      </c>
      <c r="L63" s="264">
        <v>0</v>
      </c>
      <c r="M63" s="264">
        <v>0</v>
      </c>
      <c r="N63" s="264">
        <v>0</v>
      </c>
      <c r="O63" s="264">
        <v>0</v>
      </c>
      <c r="P63" s="264">
        <v>0</v>
      </c>
      <c r="Q63" s="264">
        <v>0</v>
      </c>
      <c r="R63" s="264">
        <v>0</v>
      </c>
      <c r="S63" s="264">
        <v>0</v>
      </c>
      <c r="T63" s="264">
        <v>0</v>
      </c>
      <c r="U63" s="264">
        <v>0</v>
      </c>
      <c r="V63" s="264">
        <v>0</v>
      </c>
      <c r="W63" s="264">
        <v>0</v>
      </c>
      <c r="X63" s="264">
        <v>0</v>
      </c>
      <c r="Y63" s="264">
        <v>0</v>
      </c>
      <c r="Z63" s="264">
        <v>0</v>
      </c>
      <c r="AA63" s="264">
        <v>0</v>
      </c>
      <c r="AB63" s="264">
        <v>0</v>
      </c>
      <c r="AC63" s="264">
        <v>0</v>
      </c>
      <c r="AD63" s="264">
        <v>0</v>
      </c>
      <c r="AE63" s="264">
        <v>0</v>
      </c>
      <c r="AF63" s="264">
        <v>0</v>
      </c>
      <c r="AG63" s="264">
        <v>0</v>
      </c>
      <c r="AH63" s="264">
        <v>0</v>
      </c>
      <c r="AI63" s="264">
        <v>0</v>
      </c>
      <c r="AJ63" s="264">
        <v>0</v>
      </c>
      <c r="AK63" s="264">
        <v>0</v>
      </c>
      <c r="AL63" s="264">
        <v>0</v>
      </c>
      <c r="AM63" s="264">
        <v>0</v>
      </c>
      <c r="AN63" s="264">
        <v>0</v>
      </c>
      <c r="AO63" s="264">
        <v>0</v>
      </c>
      <c r="AP63" s="264">
        <v>0</v>
      </c>
      <c r="AQ63" s="264">
        <v>0</v>
      </c>
      <c r="AR63" s="264">
        <v>0</v>
      </c>
    </row>
    <row r="64" spans="1:44" s="259" customFormat="1" x14ac:dyDescent="0.2">
      <c r="A64" s="259">
        <v>3</v>
      </c>
      <c r="B64" s="341" t="e">
        <f>#REF!</f>
        <v>#REF!</v>
      </c>
      <c r="C64" s="341" t="e">
        <f>#REF!</f>
        <v>#REF!</v>
      </c>
      <c r="D64" s="370">
        <f t="shared" si="111"/>
        <v>0</v>
      </c>
      <c r="E64" s="264">
        <v>0</v>
      </c>
      <c r="F64" s="264">
        <v>0</v>
      </c>
      <c r="G64" s="264">
        <v>0</v>
      </c>
      <c r="H64" s="264">
        <v>0</v>
      </c>
      <c r="I64" s="264">
        <v>0</v>
      </c>
      <c r="J64" s="264">
        <v>0</v>
      </c>
      <c r="K64" s="264">
        <v>0</v>
      </c>
      <c r="L64" s="264">
        <v>0</v>
      </c>
      <c r="M64" s="264">
        <v>0</v>
      </c>
      <c r="N64" s="264">
        <v>0</v>
      </c>
      <c r="O64" s="264">
        <v>0</v>
      </c>
      <c r="P64" s="264">
        <v>0</v>
      </c>
      <c r="Q64" s="264">
        <v>0</v>
      </c>
      <c r="R64" s="264">
        <v>0</v>
      </c>
      <c r="S64" s="264">
        <v>0</v>
      </c>
      <c r="T64" s="264">
        <v>0</v>
      </c>
      <c r="U64" s="264">
        <v>0</v>
      </c>
      <c r="V64" s="264">
        <v>0</v>
      </c>
      <c r="W64" s="264">
        <v>0</v>
      </c>
      <c r="X64" s="264">
        <v>0</v>
      </c>
      <c r="Y64" s="264">
        <v>0</v>
      </c>
      <c r="Z64" s="264">
        <v>0</v>
      </c>
      <c r="AA64" s="264">
        <v>0</v>
      </c>
      <c r="AB64" s="264">
        <v>0</v>
      </c>
      <c r="AC64" s="264">
        <v>0</v>
      </c>
      <c r="AD64" s="264">
        <v>0</v>
      </c>
      <c r="AE64" s="264">
        <v>0</v>
      </c>
      <c r="AF64" s="264">
        <v>0</v>
      </c>
      <c r="AG64" s="264">
        <v>0</v>
      </c>
      <c r="AH64" s="264">
        <v>0</v>
      </c>
      <c r="AI64" s="264">
        <v>0</v>
      </c>
      <c r="AJ64" s="264">
        <v>0</v>
      </c>
      <c r="AK64" s="264">
        <v>0</v>
      </c>
      <c r="AL64" s="264">
        <v>0</v>
      </c>
      <c r="AM64" s="264">
        <v>0</v>
      </c>
      <c r="AN64" s="264">
        <v>0</v>
      </c>
      <c r="AO64" s="264">
        <v>0</v>
      </c>
      <c r="AP64" s="264">
        <v>0</v>
      </c>
      <c r="AQ64" s="264">
        <v>0</v>
      </c>
      <c r="AR64" s="264">
        <v>0</v>
      </c>
    </row>
    <row r="65" spans="1:44" s="259" customFormat="1" x14ac:dyDescent="0.2">
      <c r="A65" s="259">
        <v>4</v>
      </c>
      <c r="B65" s="341" t="e">
        <f>#REF!</f>
        <v>#REF!</v>
      </c>
      <c r="C65" s="341" t="e">
        <f>#REF!</f>
        <v>#REF!</v>
      </c>
      <c r="D65" s="370">
        <f t="shared" si="111"/>
        <v>0</v>
      </c>
      <c r="E65" s="264">
        <v>0</v>
      </c>
      <c r="F65" s="264">
        <v>0</v>
      </c>
      <c r="G65" s="264">
        <v>0</v>
      </c>
      <c r="H65" s="264">
        <v>0</v>
      </c>
      <c r="I65" s="264">
        <v>0</v>
      </c>
      <c r="J65" s="264">
        <v>0</v>
      </c>
      <c r="K65" s="264">
        <v>0</v>
      </c>
      <c r="L65" s="264">
        <v>0</v>
      </c>
      <c r="M65" s="264">
        <v>0</v>
      </c>
      <c r="N65" s="264">
        <v>0</v>
      </c>
      <c r="O65" s="264">
        <v>0</v>
      </c>
      <c r="P65" s="264">
        <v>0</v>
      </c>
      <c r="Q65" s="264">
        <v>0</v>
      </c>
      <c r="R65" s="264">
        <v>0</v>
      </c>
      <c r="S65" s="264">
        <v>0</v>
      </c>
      <c r="T65" s="264">
        <v>0</v>
      </c>
      <c r="U65" s="264">
        <v>0</v>
      </c>
      <c r="V65" s="264">
        <v>0</v>
      </c>
      <c r="W65" s="264">
        <v>0</v>
      </c>
      <c r="X65" s="264">
        <v>0</v>
      </c>
      <c r="Y65" s="264">
        <v>0</v>
      </c>
      <c r="Z65" s="264">
        <v>0</v>
      </c>
      <c r="AA65" s="264">
        <v>0</v>
      </c>
      <c r="AB65" s="264">
        <v>0</v>
      </c>
      <c r="AC65" s="264">
        <v>0</v>
      </c>
      <c r="AD65" s="264">
        <v>0</v>
      </c>
      <c r="AE65" s="264">
        <v>0</v>
      </c>
      <c r="AF65" s="264">
        <v>0</v>
      </c>
      <c r="AG65" s="264">
        <v>0</v>
      </c>
      <c r="AH65" s="264">
        <v>0</v>
      </c>
      <c r="AI65" s="264">
        <v>0</v>
      </c>
      <c r="AJ65" s="264">
        <v>0</v>
      </c>
      <c r="AK65" s="264">
        <v>0</v>
      </c>
      <c r="AL65" s="264">
        <v>0</v>
      </c>
      <c r="AM65" s="264">
        <v>0</v>
      </c>
      <c r="AN65" s="264">
        <v>0</v>
      </c>
      <c r="AO65" s="264">
        <v>0</v>
      </c>
      <c r="AP65" s="264">
        <v>0</v>
      </c>
      <c r="AQ65" s="264">
        <v>0</v>
      </c>
      <c r="AR65" s="264">
        <v>0</v>
      </c>
    </row>
    <row r="66" spans="1:44" s="259" customFormat="1" x14ac:dyDescent="0.2">
      <c r="A66" s="259">
        <v>5</v>
      </c>
      <c r="B66" s="341" t="e">
        <f>#REF!</f>
        <v>#REF!</v>
      </c>
      <c r="C66" s="341" t="e">
        <f>#REF!</f>
        <v>#REF!</v>
      </c>
      <c r="D66" s="370">
        <f t="shared" si="111"/>
        <v>0</v>
      </c>
      <c r="E66" s="264">
        <v>0</v>
      </c>
      <c r="F66" s="264">
        <v>0</v>
      </c>
      <c r="G66" s="264">
        <v>0</v>
      </c>
      <c r="H66" s="264">
        <v>0</v>
      </c>
      <c r="I66" s="264">
        <v>0</v>
      </c>
      <c r="J66" s="264">
        <v>0</v>
      </c>
      <c r="K66" s="264">
        <v>0</v>
      </c>
      <c r="L66" s="264">
        <v>0</v>
      </c>
      <c r="M66" s="264">
        <v>0</v>
      </c>
      <c r="N66" s="264">
        <v>0</v>
      </c>
      <c r="O66" s="264">
        <v>0</v>
      </c>
      <c r="P66" s="264">
        <v>0</v>
      </c>
      <c r="Q66" s="264">
        <v>0</v>
      </c>
      <c r="R66" s="264">
        <v>0</v>
      </c>
      <c r="S66" s="264">
        <v>0</v>
      </c>
      <c r="T66" s="264">
        <v>0</v>
      </c>
      <c r="U66" s="264">
        <v>0</v>
      </c>
      <c r="V66" s="264">
        <v>0</v>
      </c>
      <c r="W66" s="264">
        <v>0</v>
      </c>
      <c r="X66" s="264">
        <v>0</v>
      </c>
      <c r="Y66" s="264">
        <v>0</v>
      </c>
      <c r="Z66" s="264">
        <v>0</v>
      </c>
      <c r="AA66" s="264">
        <v>0</v>
      </c>
      <c r="AB66" s="264">
        <v>0</v>
      </c>
      <c r="AC66" s="264">
        <v>0</v>
      </c>
      <c r="AD66" s="264">
        <v>0</v>
      </c>
      <c r="AE66" s="264">
        <v>0</v>
      </c>
      <c r="AF66" s="264">
        <v>0</v>
      </c>
      <c r="AG66" s="264">
        <v>0</v>
      </c>
      <c r="AH66" s="264">
        <v>0</v>
      </c>
      <c r="AI66" s="264">
        <v>0</v>
      </c>
      <c r="AJ66" s="264">
        <v>0</v>
      </c>
      <c r="AK66" s="264">
        <v>0</v>
      </c>
      <c r="AL66" s="264">
        <v>0</v>
      </c>
      <c r="AM66" s="264">
        <v>0</v>
      </c>
      <c r="AN66" s="264">
        <v>0</v>
      </c>
      <c r="AO66" s="264">
        <v>0</v>
      </c>
      <c r="AP66" s="264">
        <v>0</v>
      </c>
      <c r="AQ66" s="264">
        <v>0</v>
      </c>
      <c r="AR66" s="264">
        <v>0</v>
      </c>
    </row>
    <row r="67" spans="1:44" s="272" customFormat="1" x14ac:dyDescent="0.2">
      <c r="A67" s="259">
        <v>6</v>
      </c>
      <c r="B67" s="341" t="e">
        <f>#REF!</f>
        <v>#REF!</v>
      </c>
      <c r="C67" s="341" t="e">
        <f>#REF!</f>
        <v>#REF!</v>
      </c>
      <c r="D67" s="370">
        <f t="shared" si="111"/>
        <v>0</v>
      </c>
      <c r="E67" s="264">
        <v>0</v>
      </c>
      <c r="F67" s="264">
        <v>0</v>
      </c>
      <c r="G67" s="264">
        <v>0</v>
      </c>
      <c r="H67" s="264">
        <v>0</v>
      </c>
      <c r="I67" s="264">
        <v>0</v>
      </c>
      <c r="J67" s="264">
        <v>0</v>
      </c>
      <c r="K67" s="264">
        <v>0</v>
      </c>
      <c r="L67" s="264">
        <v>0</v>
      </c>
      <c r="M67" s="264">
        <v>0</v>
      </c>
      <c r="N67" s="264">
        <v>0</v>
      </c>
      <c r="O67" s="264">
        <v>0</v>
      </c>
      <c r="P67" s="264">
        <v>0</v>
      </c>
      <c r="Q67" s="264">
        <v>0</v>
      </c>
      <c r="R67" s="264">
        <v>0</v>
      </c>
      <c r="S67" s="264">
        <v>0</v>
      </c>
      <c r="T67" s="264">
        <v>0</v>
      </c>
      <c r="U67" s="264">
        <v>0</v>
      </c>
      <c r="V67" s="264">
        <v>0</v>
      </c>
      <c r="W67" s="264">
        <v>0</v>
      </c>
      <c r="X67" s="264">
        <v>0</v>
      </c>
      <c r="Y67" s="264">
        <v>0</v>
      </c>
      <c r="Z67" s="264">
        <v>0</v>
      </c>
      <c r="AA67" s="264">
        <v>0</v>
      </c>
      <c r="AB67" s="264">
        <v>0</v>
      </c>
      <c r="AC67" s="264">
        <v>0</v>
      </c>
      <c r="AD67" s="264">
        <v>0</v>
      </c>
      <c r="AE67" s="264">
        <v>0</v>
      </c>
      <c r="AF67" s="264">
        <v>0</v>
      </c>
      <c r="AG67" s="264">
        <v>0</v>
      </c>
      <c r="AH67" s="264">
        <v>0</v>
      </c>
      <c r="AI67" s="264">
        <v>0</v>
      </c>
      <c r="AJ67" s="264">
        <v>0</v>
      </c>
      <c r="AK67" s="264">
        <v>0</v>
      </c>
      <c r="AL67" s="264">
        <v>0</v>
      </c>
      <c r="AM67" s="264">
        <v>0</v>
      </c>
      <c r="AN67" s="264">
        <v>0</v>
      </c>
      <c r="AO67" s="264">
        <v>0</v>
      </c>
      <c r="AP67" s="264">
        <v>0</v>
      </c>
      <c r="AQ67" s="264">
        <v>0</v>
      </c>
      <c r="AR67" s="264">
        <v>0</v>
      </c>
    </row>
    <row r="68" spans="1:44" s="272" customFormat="1" x14ac:dyDescent="0.2">
      <c r="A68" s="259">
        <v>7</v>
      </c>
      <c r="B68" s="341" t="e">
        <f>#REF!</f>
        <v>#REF!</v>
      </c>
      <c r="C68" s="341" t="e">
        <f>#REF!</f>
        <v>#REF!</v>
      </c>
      <c r="D68" s="370">
        <f t="shared" si="111"/>
        <v>0</v>
      </c>
      <c r="E68" s="264">
        <v>0</v>
      </c>
      <c r="F68" s="264">
        <v>0</v>
      </c>
      <c r="G68" s="264">
        <v>0</v>
      </c>
      <c r="H68" s="264">
        <v>0</v>
      </c>
      <c r="I68" s="264">
        <v>0</v>
      </c>
      <c r="J68" s="264">
        <v>0</v>
      </c>
      <c r="K68" s="264">
        <v>0</v>
      </c>
      <c r="L68" s="264">
        <v>0</v>
      </c>
      <c r="M68" s="264">
        <v>0</v>
      </c>
      <c r="N68" s="264">
        <v>0</v>
      </c>
      <c r="O68" s="264">
        <v>0</v>
      </c>
      <c r="P68" s="264">
        <v>0</v>
      </c>
      <c r="Q68" s="264">
        <v>0</v>
      </c>
      <c r="R68" s="264">
        <v>0</v>
      </c>
      <c r="S68" s="264">
        <v>0</v>
      </c>
      <c r="T68" s="264">
        <v>0</v>
      </c>
      <c r="U68" s="264">
        <v>0</v>
      </c>
      <c r="V68" s="264">
        <v>0</v>
      </c>
      <c r="W68" s="264">
        <v>0</v>
      </c>
      <c r="X68" s="264">
        <v>0</v>
      </c>
      <c r="Y68" s="264">
        <v>0</v>
      </c>
      <c r="Z68" s="264">
        <v>0</v>
      </c>
      <c r="AA68" s="264">
        <v>0</v>
      </c>
      <c r="AB68" s="264">
        <v>0</v>
      </c>
      <c r="AC68" s="264">
        <v>0</v>
      </c>
      <c r="AD68" s="264">
        <v>0</v>
      </c>
      <c r="AE68" s="264">
        <v>0</v>
      </c>
      <c r="AF68" s="264">
        <v>0</v>
      </c>
      <c r="AG68" s="264">
        <v>0</v>
      </c>
      <c r="AH68" s="264">
        <v>0</v>
      </c>
      <c r="AI68" s="264">
        <v>0</v>
      </c>
      <c r="AJ68" s="264">
        <v>0</v>
      </c>
      <c r="AK68" s="264">
        <v>0</v>
      </c>
      <c r="AL68" s="264">
        <v>0</v>
      </c>
      <c r="AM68" s="264">
        <v>0</v>
      </c>
      <c r="AN68" s="264">
        <v>0</v>
      </c>
      <c r="AO68" s="264">
        <v>0</v>
      </c>
      <c r="AP68" s="264">
        <v>0</v>
      </c>
      <c r="AQ68" s="264">
        <v>0</v>
      </c>
      <c r="AR68" s="264">
        <v>0</v>
      </c>
    </row>
    <row r="69" spans="1:44" s="259" customFormat="1" x14ac:dyDescent="0.2">
      <c r="A69" s="259">
        <v>8</v>
      </c>
      <c r="B69" s="341" t="e">
        <f>#REF!</f>
        <v>#REF!</v>
      </c>
      <c r="C69" s="341" t="e">
        <f>#REF!</f>
        <v>#REF!</v>
      </c>
      <c r="D69" s="370">
        <f t="shared" si="111"/>
        <v>0</v>
      </c>
      <c r="E69" s="264">
        <v>0</v>
      </c>
      <c r="F69" s="264">
        <v>0</v>
      </c>
      <c r="G69" s="264">
        <v>0</v>
      </c>
      <c r="H69" s="264">
        <v>0</v>
      </c>
      <c r="I69" s="264">
        <v>0</v>
      </c>
      <c r="J69" s="264">
        <v>0</v>
      </c>
      <c r="K69" s="264">
        <v>0</v>
      </c>
      <c r="L69" s="264">
        <v>0</v>
      </c>
      <c r="M69" s="264">
        <v>0</v>
      </c>
      <c r="N69" s="264">
        <v>0</v>
      </c>
      <c r="O69" s="264">
        <v>0</v>
      </c>
      <c r="P69" s="264">
        <v>0</v>
      </c>
      <c r="Q69" s="264">
        <v>0</v>
      </c>
      <c r="R69" s="264">
        <v>0</v>
      </c>
      <c r="S69" s="264">
        <v>0</v>
      </c>
      <c r="T69" s="264">
        <v>0</v>
      </c>
      <c r="U69" s="264">
        <v>0</v>
      </c>
      <c r="V69" s="264">
        <v>0</v>
      </c>
      <c r="W69" s="264">
        <v>0</v>
      </c>
      <c r="X69" s="264">
        <v>0</v>
      </c>
      <c r="Y69" s="264">
        <v>0</v>
      </c>
      <c r="Z69" s="264">
        <v>0</v>
      </c>
      <c r="AA69" s="264">
        <v>0</v>
      </c>
      <c r="AB69" s="264">
        <v>0</v>
      </c>
      <c r="AC69" s="264">
        <v>0</v>
      </c>
      <c r="AD69" s="264">
        <v>0</v>
      </c>
      <c r="AE69" s="264">
        <v>0</v>
      </c>
      <c r="AF69" s="264">
        <v>0</v>
      </c>
      <c r="AG69" s="264">
        <v>0</v>
      </c>
      <c r="AH69" s="264">
        <v>0</v>
      </c>
      <c r="AI69" s="264">
        <v>0</v>
      </c>
      <c r="AJ69" s="264">
        <v>0</v>
      </c>
      <c r="AK69" s="264">
        <v>0</v>
      </c>
      <c r="AL69" s="264">
        <v>0</v>
      </c>
      <c r="AM69" s="264">
        <v>0</v>
      </c>
      <c r="AN69" s="264">
        <v>0</v>
      </c>
      <c r="AO69" s="264">
        <v>0</v>
      </c>
      <c r="AP69" s="264">
        <v>0</v>
      </c>
      <c r="AQ69" s="264">
        <v>0</v>
      </c>
      <c r="AR69" s="264">
        <v>0</v>
      </c>
    </row>
    <row r="70" spans="1:44" s="259" customFormat="1" x14ac:dyDescent="0.2">
      <c r="A70" s="259">
        <v>9</v>
      </c>
      <c r="B70" s="341" t="e">
        <f>#REF!</f>
        <v>#REF!</v>
      </c>
      <c r="C70" s="341" t="e">
        <f>#REF!</f>
        <v>#REF!</v>
      </c>
      <c r="D70" s="370">
        <f t="shared" si="111"/>
        <v>0</v>
      </c>
      <c r="E70" s="264">
        <v>0</v>
      </c>
      <c r="F70" s="264">
        <v>0</v>
      </c>
      <c r="G70" s="264">
        <v>0</v>
      </c>
      <c r="H70" s="264">
        <v>0</v>
      </c>
      <c r="I70" s="264">
        <v>0</v>
      </c>
      <c r="J70" s="264">
        <v>0</v>
      </c>
      <c r="K70" s="264">
        <v>0</v>
      </c>
      <c r="L70" s="264">
        <v>0</v>
      </c>
      <c r="M70" s="264">
        <v>0</v>
      </c>
      <c r="N70" s="264">
        <v>0</v>
      </c>
      <c r="O70" s="264">
        <v>0</v>
      </c>
      <c r="P70" s="264">
        <v>0</v>
      </c>
      <c r="Q70" s="264">
        <v>0</v>
      </c>
      <c r="R70" s="264">
        <v>0</v>
      </c>
      <c r="S70" s="264">
        <v>0</v>
      </c>
      <c r="T70" s="264">
        <v>0</v>
      </c>
      <c r="U70" s="264">
        <v>0</v>
      </c>
      <c r="V70" s="264">
        <v>0</v>
      </c>
      <c r="W70" s="264">
        <v>0</v>
      </c>
      <c r="X70" s="264">
        <v>0</v>
      </c>
      <c r="Y70" s="264">
        <v>0</v>
      </c>
      <c r="Z70" s="264">
        <v>0</v>
      </c>
      <c r="AA70" s="264">
        <v>0</v>
      </c>
      <c r="AB70" s="264">
        <v>0</v>
      </c>
      <c r="AC70" s="264">
        <v>0</v>
      </c>
      <c r="AD70" s="264">
        <v>0</v>
      </c>
      <c r="AE70" s="264">
        <v>0</v>
      </c>
      <c r="AF70" s="264">
        <v>0</v>
      </c>
      <c r="AG70" s="264">
        <v>0</v>
      </c>
      <c r="AH70" s="264">
        <v>0</v>
      </c>
      <c r="AI70" s="264">
        <v>0</v>
      </c>
      <c r="AJ70" s="264">
        <v>0</v>
      </c>
      <c r="AK70" s="264">
        <v>0</v>
      </c>
      <c r="AL70" s="264">
        <v>0</v>
      </c>
      <c r="AM70" s="264">
        <v>0</v>
      </c>
      <c r="AN70" s="264">
        <v>0</v>
      </c>
      <c r="AO70" s="264">
        <v>0</v>
      </c>
      <c r="AP70" s="264">
        <v>0</v>
      </c>
      <c r="AQ70" s="264">
        <v>0</v>
      </c>
      <c r="AR70" s="264">
        <v>0</v>
      </c>
    </row>
    <row r="71" spans="1:44" s="273" customFormat="1" x14ac:dyDescent="0.2">
      <c r="A71" s="259">
        <v>10</v>
      </c>
      <c r="B71" s="341" t="e">
        <f>#REF!</f>
        <v>#REF!</v>
      </c>
      <c r="C71" s="341" t="e">
        <f>#REF!</f>
        <v>#REF!</v>
      </c>
      <c r="D71" s="370">
        <f t="shared" si="111"/>
        <v>0</v>
      </c>
      <c r="E71" s="264">
        <v>0</v>
      </c>
      <c r="F71" s="264">
        <v>0</v>
      </c>
      <c r="G71" s="264">
        <v>0</v>
      </c>
      <c r="H71" s="264">
        <v>0</v>
      </c>
      <c r="I71" s="264">
        <v>0</v>
      </c>
      <c r="J71" s="264">
        <v>0</v>
      </c>
      <c r="K71" s="264">
        <v>0</v>
      </c>
      <c r="L71" s="264">
        <v>0</v>
      </c>
      <c r="M71" s="264">
        <v>0</v>
      </c>
      <c r="N71" s="264">
        <v>0</v>
      </c>
      <c r="O71" s="264">
        <v>0</v>
      </c>
      <c r="P71" s="264">
        <v>0</v>
      </c>
      <c r="Q71" s="264">
        <v>0</v>
      </c>
      <c r="R71" s="264">
        <v>0</v>
      </c>
      <c r="S71" s="264">
        <v>0</v>
      </c>
      <c r="T71" s="264">
        <v>0</v>
      </c>
      <c r="U71" s="264">
        <v>0</v>
      </c>
      <c r="V71" s="264">
        <v>0</v>
      </c>
      <c r="W71" s="264">
        <v>0</v>
      </c>
      <c r="X71" s="264">
        <v>0</v>
      </c>
      <c r="Y71" s="264">
        <v>0</v>
      </c>
      <c r="Z71" s="264">
        <v>0</v>
      </c>
      <c r="AA71" s="264">
        <v>0</v>
      </c>
      <c r="AB71" s="264">
        <v>0</v>
      </c>
      <c r="AC71" s="264">
        <v>0</v>
      </c>
      <c r="AD71" s="264">
        <v>0</v>
      </c>
      <c r="AE71" s="264">
        <v>0</v>
      </c>
      <c r="AF71" s="264">
        <v>0</v>
      </c>
      <c r="AG71" s="264">
        <v>0</v>
      </c>
      <c r="AH71" s="264">
        <v>0</v>
      </c>
      <c r="AI71" s="264">
        <v>0</v>
      </c>
      <c r="AJ71" s="264">
        <v>0</v>
      </c>
      <c r="AK71" s="264">
        <v>0</v>
      </c>
      <c r="AL71" s="264">
        <v>0</v>
      </c>
      <c r="AM71" s="264">
        <v>0</v>
      </c>
      <c r="AN71" s="264">
        <v>0</v>
      </c>
      <c r="AO71" s="264">
        <v>0</v>
      </c>
      <c r="AP71" s="264">
        <v>0</v>
      </c>
      <c r="AQ71" s="264">
        <v>0</v>
      </c>
      <c r="AR71" s="264">
        <v>0</v>
      </c>
    </row>
    <row r="72" spans="1:44" s="273" customFormat="1" ht="18" customHeight="1" x14ac:dyDescent="0.2">
      <c r="A72" s="259">
        <v>11</v>
      </c>
      <c r="B72" s="341" t="e">
        <f>#REF!</f>
        <v>#REF!</v>
      </c>
      <c r="C72" s="341" t="e">
        <f>#REF!</f>
        <v>#REF!</v>
      </c>
      <c r="D72" s="370">
        <f>SUM(E72:AR72)</f>
        <v>0</v>
      </c>
      <c r="E72" s="264">
        <v>0</v>
      </c>
      <c r="F72" s="264">
        <v>0</v>
      </c>
      <c r="G72" s="264">
        <v>0</v>
      </c>
      <c r="H72" s="264">
        <v>0</v>
      </c>
      <c r="I72" s="264">
        <v>0</v>
      </c>
      <c r="J72" s="264">
        <v>0</v>
      </c>
      <c r="K72" s="264">
        <v>0</v>
      </c>
      <c r="L72" s="264">
        <v>0</v>
      </c>
      <c r="M72" s="264">
        <v>0</v>
      </c>
      <c r="N72" s="264">
        <v>0</v>
      </c>
      <c r="O72" s="264">
        <v>0</v>
      </c>
      <c r="P72" s="264">
        <v>0</v>
      </c>
      <c r="Q72" s="264">
        <v>0</v>
      </c>
      <c r="R72" s="264">
        <v>0</v>
      </c>
      <c r="S72" s="264">
        <v>0</v>
      </c>
      <c r="T72" s="264">
        <v>0</v>
      </c>
      <c r="U72" s="264">
        <v>0</v>
      </c>
      <c r="V72" s="264">
        <v>0</v>
      </c>
      <c r="W72" s="264">
        <v>0</v>
      </c>
      <c r="X72" s="264">
        <v>0</v>
      </c>
      <c r="Y72" s="264">
        <v>0</v>
      </c>
      <c r="Z72" s="264">
        <v>0</v>
      </c>
      <c r="AA72" s="264">
        <v>0</v>
      </c>
      <c r="AB72" s="264">
        <v>0</v>
      </c>
      <c r="AC72" s="264">
        <v>0</v>
      </c>
      <c r="AD72" s="264">
        <v>0</v>
      </c>
      <c r="AE72" s="264">
        <v>0</v>
      </c>
      <c r="AF72" s="264">
        <v>0</v>
      </c>
      <c r="AG72" s="264">
        <v>0</v>
      </c>
      <c r="AH72" s="264">
        <v>0</v>
      </c>
      <c r="AI72" s="264">
        <v>0</v>
      </c>
      <c r="AJ72" s="264">
        <v>0</v>
      </c>
      <c r="AK72" s="264">
        <v>0</v>
      </c>
      <c r="AL72" s="264">
        <v>0</v>
      </c>
      <c r="AM72" s="264">
        <v>0</v>
      </c>
      <c r="AN72" s="264">
        <v>0</v>
      </c>
      <c r="AO72" s="264">
        <v>0</v>
      </c>
      <c r="AP72" s="264">
        <v>0</v>
      </c>
      <c r="AQ72" s="264">
        <v>0</v>
      </c>
      <c r="AR72" s="264">
        <v>0</v>
      </c>
    </row>
    <row r="73" spans="1:44" s="259" customFormat="1" x14ac:dyDescent="0.2">
      <c r="A73" s="259">
        <v>12</v>
      </c>
      <c r="B73" s="341" t="e">
        <f>#REF!</f>
        <v>#REF!</v>
      </c>
      <c r="C73" s="341" t="e">
        <f>#REF!</f>
        <v>#REF!</v>
      </c>
      <c r="D73" s="370">
        <f t="shared" ref="D73:D128" si="112">SUM(E73:AR73)</f>
        <v>0</v>
      </c>
      <c r="E73" s="264">
        <v>0</v>
      </c>
      <c r="F73" s="264">
        <v>0</v>
      </c>
      <c r="G73" s="264">
        <v>0</v>
      </c>
      <c r="H73" s="264">
        <v>0</v>
      </c>
      <c r="I73" s="264">
        <v>0</v>
      </c>
      <c r="J73" s="264">
        <v>0</v>
      </c>
      <c r="K73" s="264">
        <v>0</v>
      </c>
      <c r="L73" s="264">
        <v>0</v>
      </c>
      <c r="M73" s="264">
        <v>0</v>
      </c>
      <c r="N73" s="264">
        <v>0</v>
      </c>
      <c r="O73" s="264">
        <v>0</v>
      </c>
      <c r="P73" s="264">
        <v>0</v>
      </c>
      <c r="Q73" s="264">
        <v>0</v>
      </c>
      <c r="R73" s="264">
        <v>0</v>
      </c>
      <c r="S73" s="264">
        <v>0</v>
      </c>
      <c r="T73" s="264">
        <v>0</v>
      </c>
      <c r="U73" s="264">
        <v>0</v>
      </c>
      <c r="V73" s="264">
        <v>0</v>
      </c>
      <c r="W73" s="264">
        <v>0</v>
      </c>
      <c r="X73" s="264">
        <v>0</v>
      </c>
      <c r="Y73" s="264">
        <v>0</v>
      </c>
      <c r="Z73" s="264">
        <v>0</v>
      </c>
      <c r="AA73" s="264">
        <v>0</v>
      </c>
      <c r="AB73" s="264">
        <v>0</v>
      </c>
      <c r="AC73" s="264">
        <v>0</v>
      </c>
      <c r="AD73" s="264">
        <v>0</v>
      </c>
      <c r="AE73" s="264">
        <v>0</v>
      </c>
      <c r="AF73" s="264">
        <v>0</v>
      </c>
      <c r="AG73" s="264">
        <v>0</v>
      </c>
      <c r="AH73" s="264">
        <v>0</v>
      </c>
      <c r="AI73" s="264">
        <v>0</v>
      </c>
      <c r="AJ73" s="264">
        <v>0</v>
      </c>
      <c r="AK73" s="264">
        <v>0</v>
      </c>
      <c r="AL73" s="264">
        <v>0</v>
      </c>
      <c r="AM73" s="264">
        <v>0</v>
      </c>
      <c r="AN73" s="264">
        <v>0</v>
      </c>
      <c r="AO73" s="264">
        <v>0</v>
      </c>
      <c r="AP73" s="264">
        <v>0</v>
      </c>
      <c r="AQ73" s="264">
        <v>0</v>
      </c>
      <c r="AR73" s="264">
        <v>0</v>
      </c>
    </row>
    <row r="74" spans="1:44" s="259" customFormat="1" x14ac:dyDescent="0.2">
      <c r="A74" s="259">
        <v>13</v>
      </c>
      <c r="B74" s="341" t="e">
        <f>#REF!</f>
        <v>#REF!</v>
      </c>
      <c r="C74" s="341" t="e">
        <f>#REF!</f>
        <v>#REF!</v>
      </c>
      <c r="D74" s="370">
        <f t="shared" si="112"/>
        <v>0</v>
      </c>
      <c r="E74" s="264">
        <v>0</v>
      </c>
      <c r="F74" s="264">
        <v>0</v>
      </c>
      <c r="G74" s="264">
        <v>0</v>
      </c>
      <c r="H74" s="264">
        <v>0</v>
      </c>
      <c r="I74" s="264">
        <v>0</v>
      </c>
      <c r="J74" s="264">
        <v>0</v>
      </c>
      <c r="K74" s="264">
        <v>0</v>
      </c>
      <c r="L74" s="264">
        <v>0</v>
      </c>
      <c r="M74" s="264">
        <v>0</v>
      </c>
      <c r="N74" s="264">
        <v>0</v>
      </c>
      <c r="O74" s="264">
        <v>0</v>
      </c>
      <c r="P74" s="264">
        <v>0</v>
      </c>
      <c r="Q74" s="264">
        <v>0</v>
      </c>
      <c r="R74" s="264">
        <v>0</v>
      </c>
      <c r="S74" s="264">
        <v>0</v>
      </c>
      <c r="T74" s="264">
        <v>0</v>
      </c>
      <c r="U74" s="264">
        <v>0</v>
      </c>
      <c r="V74" s="264">
        <v>0</v>
      </c>
      <c r="W74" s="264">
        <v>0</v>
      </c>
      <c r="X74" s="264">
        <v>0</v>
      </c>
      <c r="Y74" s="264">
        <v>0</v>
      </c>
      <c r="Z74" s="264">
        <v>0</v>
      </c>
      <c r="AA74" s="264">
        <v>0</v>
      </c>
      <c r="AB74" s="264">
        <v>0</v>
      </c>
      <c r="AC74" s="264">
        <v>0</v>
      </c>
      <c r="AD74" s="264">
        <v>0</v>
      </c>
      <c r="AE74" s="264">
        <v>0</v>
      </c>
      <c r="AF74" s="264">
        <v>0</v>
      </c>
      <c r="AG74" s="264">
        <v>0</v>
      </c>
      <c r="AH74" s="264">
        <v>0</v>
      </c>
      <c r="AI74" s="264">
        <v>0</v>
      </c>
      <c r="AJ74" s="264">
        <v>0</v>
      </c>
      <c r="AK74" s="264">
        <v>0</v>
      </c>
      <c r="AL74" s="264">
        <v>0</v>
      </c>
      <c r="AM74" s="264">
        <v>0</v>
      </c>
      <c r="AN74" s="264">
        <v>0</v>
      </c>
      <c r="AO74" s="264">
        <v>0</v>
      </c>
      <c r="AP74" s="264">
        <v>0</v>
      </c>
      <c r="AQ74" s="264">
        <v>0</v>
      </c>
      <c r="AR74" s="264">
        <v>0</v>
      </c>
    </row>
    <row r="75" spans="1:44" s="259" customFormat="1" x14ac:dyDescent="0.2">
      <c r="A75" s="259">
        <v>14</v>
      </c>
      <c r="B75" s="341" t="e">
        <f>#REF!</f>
        <v>#REF!</v>
      </c>
      <c r="C75" s="341" t="e">
        <f>#REF!</f>
        <v>#REF!</v>
      </c>
      <c r="D75" s="370">
        <f t="shared" si="112"/>
        <v>0</v>
      </c>
      <c r="E75" s="264">
        <v>0</v>
      </c>
      <c r="F75" s="264">
        <v>0</v>
      </c>
      <c r="G75" s="264">
        <v>0</v>
      </c>
      <c r="H75" s="264">
        <v>0</v>
      </c>
      <c r="I75" s="264">
        <v>0</v>
      </c>
      <c r="J75" s="264">
        <v>0</v>
      </c>
      <c r="K75" s="264">
        <v>0</v>
      </c>
      <c r="L75" s="264">
        <v>0</v>
      </c>
      <c r="M75" s="264">
        <v>0</v>
      </c>
      <c r="N75" s="264">
        <v>0</v>
      </c>
      <c r="O75" s="264">
        <v>0</v>
      </c>
      <c r="P75" s="264">
        <v>0</v>
      </c>
      <c r="Q75" s="264">
        <v>0</v>
      </c>
      <c r="R75" s="264">
        <v>0</v>
      </c>
      <c r="S75" s="264">
        <v>0</v>
      </c>
      <c r="T75" s="264">
        <v>0</v>
      </c>
      <c r="U75" s="264">
        <v>0</v>
      </c>
      <c r="V75" s="264">
        <v>0</v>
      </c>
      <c r="W75" s="264">
        <v>0</v>
      </c>
      <c r="X75" s="264">
        <v>0</v>
      </c>
      <c r="Y75" s="264">
        <v>0</v>
      </c>
      <c r="Z75" s="264">
        <v>0</v>
      </c>
      <c r="AA75" s="264">
        <v>0</v>
      </c>
      <c r="AB75" s="264">
        <v>0</v>
      </c>
      <c r="AC75" s="264">
        <v>0</v>
      </c>
      <c r="AD75" s="264">
        <v>0</v>
      </c>
      <c r="AE75" s="264">
        <v>0</v>
      </c>
      <c r="AF75" s="264">
        <v>0</v>
      </c>
      <c r="AG75" s="264">
        <v>0</v>
      </c>
      <c r="AH75" s="264">
        <v>0</v>
      </c>
      <c r="AI75" s="264">
        <v>0</v>
      </c>
      <c r="AJ75" s="264">
        <v>0</v>
      </c>
      <c r="AK75" s="264">
        <v>0</v>
      </c>
      <c r="AL75" s="264">
        <v>0</v>
      </c>
      <c r="AM75" s="264">
        <v>0</v>
      </c>
      <c r="AN75" s="264">
        <v>0</v>
      </c>
      <c r="AO75" s="264">
        <v>0</v>
      </c>
      <c r="AP75" s="264">
        <v>0</v>
      </c>
      <c r="AQ75" s="264">
        <v>0</v>
      </c>
      <c r="AR75" s="264">
        <v>0</v>
      </c>
    </row>
    <row r="76" spans="1:44" s="259" customFormat="1" x14ac:dyDescent="0.2">
      <c r="A76" s="259">
        <v>15</v>
      </c>
      <c r="B76" s="341" t="e">
        <f>#REF!</f>
        <v>#REF!</v>
      </c>
      <c r="C76" s="341" t="e">
        <f>#REF!</f>
        <v>#REF!</v>
      </c>
      <c r="D76" s="370">
        <f t="shared" si="112"/>
        <v>0</v>
      </c>
      <c r="E76" s="264">
        <v>0</v>
      </c>
      <c r="F76" s="264">
        <v>0</v>
      </c>
      <c r="G76" s="264">
        <v>0</v>
      </c>
      <c r="H76" s="264">
        <v>0</v>
      </c>
      <c r="I76" s="264">
        <v>0</v>
      </c>
      <c r="J76" s="264">
        <v>0</v>
      </c>
      <c r="K76" s="264">
        <v>0</v>
      </c>
      <c r="L76" s="264">
        <v>0</v>
      </c>
      <c r="M76" s="264">
        <v>0</v>
      </c>
      <c r="N76" s="264">
        <v>0</v>
      </c>
      <c r="O76" s="264">
        <v>0</v>
      </c>
      <c r="P76" s="264">
        <v>0</v>
      </c>
      <c r="Q76" s="264">
        <v>0</v>
      </c>
      <c r="R76" s="264">
        <v>0</v>
      </c>
      <c r="S76" s="264">
        <v>0</v>
      </c>
      <c r="T76" s="264">
        <v>0</v>
      </c>
      <c r="U76" s="264">
        <v>0</v>
      </c>
      <c r="V76" s="264">
        <v>0</v>
      </c>
      <c r="W76" s="264">
        <v>0</v>
      </c>
      <c r="X76" s="264">
        <v>0</v>
      </c>
      <c r="Y76" s="264">
        <v>0</v>
      </c>
      <c r="Z76" s="264">
        <v>0</v>
      </c>
      <c r="AA76" s="264">
        <v>0</v>
      </c>
      <c r="AB76" s="264">
        <v>0</v>
      </c>
      <c r="AC76" s="264">
        <v>0</v>
      </c>
      <c r="AD76" s="264">
        <v>0</v>
      </c>
      <c r="AE76" s="264">
        <v>0</v>
      </c>
      <c r="AF76" s="264">
        <v>0</v>
      </c>
      <c r="AG76" s="264">
        <v>0</v>
      </c>
      <c r="AH76" s="264">
        <v>0</v>
      </c>
      <c r="AI76" s="264">
        <v>0</v>
      </c>
      <c r="AJ76" s="264">
        <v>0</v>
      </c>
      <c r="AK76" s="264">
        <v>0</v>
      </c>
      <c r="AL76" s="264">
        <v>0</v>
      </c>
      <c r="AM76" s="264">
        <v>0</v>
      </c>
      <c r="AN76" s="264">
        <v>0</v>
      </c>
      <c r="AO76" s="264">
        <v>0</v>
      </c>
      <c r="AP76" s="264">
        <v>0</v>
      </c>
      <c r="AQ76" s="264">
        <v>0</v>
      </c>
      <c r="AR76" s="264">
        <v>0</v>
      </c>
    </row>
    <row r="77" spans="1:44" s="259" customFormat="1" x14ac:dyDescent="0.2">
      <c r="A77" s="259">
        <v>16</v>
      </c>
      <c r="B77" s="341" t="e">
        <f>#REF!</f>
        <v>#REF!</v>
      </c>
      <c r="C77" s="341" t="e">
        <f>#REF!</f>
        <v>#REF!</v>
      </c>
      <c r="D77" s="370">
        <f t="shared" si="112"/>
        <v>0</v>
      </c>
      <c r="E77" s="264">
        <v>0</v>
      </c>
      <c r="F77" s="264">
        <v>0</v>
      </c>
      <c r="G77" s="264">
        <v>0</v>
      </c>
      <c r="H77" s="264">
        <v>0</v>
      </c>
      <c r="I77" s="264">
        <v>0</v>
      </c>
      <c r="J77" s="264">
        <v>0</v>
      </c>
      <c r="K77" s="264">
        <v>0</v>
      </c>
      <c r="L77" s="264">
        <v>0</v>
      </c>
      <c r="M77" s="264">
        <v>0</v>
      </c>
      <c r="N77" s="264">
        <v>0</v>
      </c>
      <c r="O77" s="264">
        <v>0</v>
      </c>
      <c r="P77" s="264">
        <v>0</v>
      </c>
      <c r="Q77" s="264">
        <v>0</v>
      </c>
      <c r="R77" s="264">
        <v>0</v>
      </c>
      <c r="S77" s="264">
        <v>0</v>
      </c>
      <c r="T77" s="264">
        <v>0</v>
      </c>
      <c r="U77" s="264">
        <v>0</v>
      </c>
      <c r="V77" s="264">
        <v>0</v>
      </c>
      <c r="W77" s="264">
        <v>0</v>
      </c>
      <c r="X77" s="264">
        <v>0</v>
      </c>
      <c r="Y77" s="264">
        <v>0</v>
      </c>
      <c r="Z77" s="264">
        <v>0</v>
      </c>
      <c r="AA77" s="264">
        <v>0</v>
      </c>
      <c r="AB77" s="264">
        <v>0</v>
      </c>
      <c r="AC77" s="264">
        <v>0</v>
      </c>
      <c r="AD77" s="264">
        <v>0</v>
      </c>
      <c r="AE77" s="264">
        <v>0</v>
      </c>
      <c r="AF77" s="264">
        <v>0</v>
      </c>
      <c r="AG77" s="264">
        <v>0</v>
      </c>
      <c r="AH77" s="264">
        <v>0</v>
      </c>
      <c r="AI77" s="264">
        <v>0</v>
      </c>
      <c r="AJ77" s="264">
        <v>0</v>
      </c>
      <c r="AK77" s="264">
        <v>0</v>
      </c>
      <c r="AL77" s="264">
        <v>0</v>
      </c>
      <c r="AM77" s="264">
        <v>0</v>
      </c>
      <c r="AN77" s="264">
        <v>0</v>
      </c>
      <c r="AO77" s="264">
        <v>0</v>
      </c>
      <c r="AP77" s="264">
        <v>0</v>
      </c>
      <c r="AQ77" s="264">
        <v>0</v>
      </c>
      <c r="AR77" s="264">
        <v>0</v>
      </c>
    </row>
    <row r="78" spans="1:44" s="259" customFormat="1" x14ac:dyDescent="0.2">
      <c r="A78" s="259">
        <v>17</v>
      </c>
      <c r="B78" s="341" t="e">
        <f>#REF!</f>
        <v>#REF!</v>
      </c>
      <c r="C78" s="341" t="e">
        <f>#REF!</f>
        <v>#REF!</v>
      </c>
      <c r="D78" s="370">
        <f t="shared" si="112"/>
        <v>0</v>
      </c>
      <c r="E78" s="264">
        <v>0</v>
      </c>
      <c r="F78" s="264">
        <v>0</v>
      </c>
      <c r="G78" s="264">
        <v>0</v>
      </c>
      <c r="H78" s="264">
        <v>0</v>
      </c>
      <c r="I78" s="264">
        <v>0</v>
      </c>
      <c r="J78" s="264">
        <v>0</v>
      </c>
      <c r="K78" s="264">
        <v>0</v>
      </c>
      <c r="L78" s="264">
        <v>0</v>
      </c>
      <c r="M78" s="264">
        <v>0</v>
      </c>
      <c r="N78" s="264">
        <v>0</v>
      </c>
      <c r="O78" s="264">
        <v>0</v>
      </c>
      <c r="P78" s="264">
        <v>0</v>
      </c>
      <c r="Q78" s="264">
        <v>0</v>
      </c>
      <c r="R78" s="264">
        <v>0</v>
      </c>
      <c r="S78" s="264">
        <v>0</v>
      </c>
      <c r="T78" s="264">
        <v>0</v>
      </c>
      <c r="U78" s="264">
        <v>0</v>
      </c>
      <c r="V78" s="264">
        <v>0</v>
      </c>
      <c r="W78" s="264">
        <v>0</v>
      </c>
      <c r="X78" s="264">
        <v>0</v>
      </c>
      <c r="Y78" s="264">
        <v>0</v>
      </c>
      <c r="Z78" s="264">
        <v>0</v>
      </c>
      <c r="AA78" s="264">
        <v>0</v>
      </c>
      <c r="AB78" s="264">
        <v>0</v>
      </c>
      <c r="AC78" s="264">
        <v>0</v>
      </c>
      <c r="AD78" s="264">
        <v>0</v>
      </c>
      <c r="AE78" s="264">
        <v>0</v>
      </c>
      <c r="AF78" s="264">
        <v>0</v>
      </c>
      <c r="AG78" s="264">
        <v>0</v>
      </c>
      <c r="AH78" s="264">
        <v>0</v>
      </c>
      <c r="AI78" s="264">
        <v>0</v>
      </c>
      <c r="AJ78" s="264">
        <v>0</v>
      </c>
      <c r="AK78" s="264">
        <v>0</v>
      </c>
      <c r="AL78" s="264">
        <v>0</v>
      </c>
      <c r="AM78" s="264">
        <v>0</v>
      </c>
      <c r="AN78" s="264">
        <v>0</v>
      </c>
      <c r="AO78" s="264">
        <v>0</v>
      </c>
      <c r="AP78" s="264">
        <v>0</v>
      </c>
      <c r="AQ78" s="264">
        <v>0</v>
      </c>
      <c r="AR78" s="264">
        <v>0</v>
      </c>
    </row>
    <row r="79" spans="1:44" s="259" customFormat="1" x14ac:dyDescent="0.2">
      <c r="A79" s="259">
        <v>18</v>
      </c>
      <c r="B79" s="341" t="e">
        <f>#REF!</f>
        <v>#REF!</v>
      </c>
      <c r="C79" s="341" t="e">
        <f>#REF!</f>
        <v>#REF!</v>
      </c>
      <c r="D79" s="370">
        <f t="shared" si="112"/>
        <v>0</v>
      </c>
      <c r="E79" s="264">
        <v>0</v>
      </c>
      <c r="F79" s="264">
        <v>0</v>
      </c>
      <c r="G79" s="264">
        <v>0</v>
      </c>
      <c r="H79" s="264">
        <v>0</v>
      </c>
      <c r="I79" s="264">
        <v>0</v>
      </c>
      <c r="J79" s="264">
        <v>0</v>
      </c>
      <c r="K79" s="264">
        <v>0</v>
      </c>
      <c r="L79" s="264">
        <v>0</v>
      </c>
      <c r="M79" s="264">
        <v>0</v>
      </c>
      <c r="N79" s="264">
        <v>0</v>
      </c>
      <c r="O79" s="264">
        <v>0</v>
      </c>
      <c r="P79" s="264">
        <v>0</v>
      </c>
      <c r="Q79" s="264">
        <v>0</v>
      </c>
      <c r="R79" s="264">
        <v>0</v>
      </c>
      <c r="S79" s="264">
        <v>0</v>
      </c>
      <c r="T79" s="264">
        <v>0</v>
      </c>
      <c r="U79" s="264">
        <v>0</v>
      </c>
      <c r="V79" s="264">
        <v>0</v>
      </c>
      <c r="W79" s="264">
        <v>0</v>
      </c>
      <c r="X79" s="264">
        <v>0</v>
      </c>
      <c r="Y79" s="264">
        <v>0</v>
      </c>
      <c r="Z79" s="264">
        <v>0</v>
      </c>
      <c r="AA79" s="264">
        <v>0</v>
      </c>
      <c r="AB79" s="264">
        <v>0</v>
      </c>
      <c r="AC79" s="264">
        <v>0</v>
      </c>
      <c r="AD79" s="264">
        <v>0</v>
      </c>
      <c r="AE79" s="264">
        <v>0</v>
      </c>
      <c r="AF79" s="264">
        <v>0</v>
      </c>
      <c r="AG79" s="264">
        <v>0</v>
      </c>
      <c r="AH79" s="264">
        <v>0</v>
      </c>
      <c r="AI79" s="264">
        <v>0</v>
      </c>
      <c r="AJ79" s="264">
        <v>0</v>
      </c>
      <c r="AK79" s="264">
        <v>0</v>
      </c>
      <c r="AL79" s="264">
        <v>0</v>
      </c>
      <c r="AM79" s="264">
        <v>0</v>
      </c>
      <c r="AN79" s="264">
        <v>0</v>
      </c>
      <c r="AO79" s="264">
        <v>0</v>
      </c>
      <c r="AP79" s="264">
        <v>0</v>
      </c>
      <c r="AQ79" s="264">
        <v>0</v>
      </c>
      <c r="AR79" s="264">
        <v>0</v>
      </c>
    </row>
    <row r="80" spans="1:44" s="259" customFormat="1" x14ac:dyDescent="0.2">
      <c r="A80" s="259">
        <v>19</v>
      </c>
      <c r="B80" s="341" t="e">
        <f>#REF!</f>
        <v>#REF!</v>
      </c>
      <c r="C80" s="341" t="e">
        <f>#REF!</f>
        <v>#REF!</v>
      </c>
      <c r="D80" s="370">
        <f t="shared" si="112"/>
        <v>0</v>
      </c>
      <c r="E80" s="264">
        <v>0</v>
      </c>
      <c r="F80" s="264">
        <v>0</v>
      </c>
      <c r="G80" s="264">
        <v>0</v>
      </c>
      <c r="H80" s="264">
        <v>0</v>
      </c>
      <c r="I80" s="264">
        <v>0</v>
      </c>
      <c r="J80" s="264">
        <v>0</v>
      </c>
      <c r="K80" s="264">
        <v>0</v>
      </c>
      <c r="L80" s="264">
        <v>0</v>
      </c>
      <c r="M80" s="264">
        <v>0</v>
      </c>
      <c r="N80" s="264">
        <v>0</v>
      </c>
      <c r="O80" s="264">
        <v>0</v>
      </c>
      <c r="P80" s="264">
        <v>0</v>
      </c>
      <c r="Q80" s="264">
        <v>0</v>
      </c>
      <c r="R80" s="264">
        <v>0</v>
      </c>
      <c r="S80" s="264">
        <v>0</v>
      </c>
      <c r="T80" s="264">
        <v>0</v>
      </c>
      <c r="U80" s="264">
        <v>0</v>
      </c>
      <c r="V80" s="264">
        <v>0</v>
      </c>
      <c r="W80" s="264">
        <v>0</v>
      </c>
      <c r="X80" s="264">
        <v>0</v>
      </c>
      <c r="Y80" s="264">
        <v>0</v>
      </c>
      <c r="Z80" s="264">
        <v>0</v>
      </c>
      <c r="AA80" s="264">
        <v>0</v>
      </c>
      <c r="AB80" s="264">
        <v>0</v>
      </c>
      <c r="AC80" s="264">
        <v>0</v>
      </c>
      <c r="AD80" s="264">
        <v>0</v>
      </c>
      <c r="AE80" s="264">
        <v>0</v>
      </c>
      <c r="AF80" s="264">
        <v>0</v>
      </c>
      <c r="AG80" s="264">
        <v>0</v>
      </c>
      <c r="AH80" s="264">
        <v>0</v>
      </c>
      <c r="AI80" s="264">
        <v>0</v>
      </c>
      <c r="AJ80" s="264">
        <v>0</v>
      </c>
      <c r="AK80" s="264">
        <v>0</v>
      </c>
      <c r="AL80" s="264">
        <v>0</v>
      </c>
      <c r="AM80" s="264">
        <v>0</v>
      </c>
      <c r="AN80" s="264">
        <v>0</v>
      </c>
      <c r="AO80" s="264">
        <v>0</v>
      </c>
      <c r="AP80" s="264">
        <v>0</v>
      </c>
      <c r="AQ80" s="264">
        <v>0</v>
      </c>
      <c r="AR80" s="264">
        <v>0</v>
      </c>
    </row>
    <row r="81" spans="1:44" s="259" customFormat="1" x14ac:dyDescent="0.2">
      <c r="A81" s="259">
        <v>20</v>
      </c>
      <c r="B81" s="341" t="e">
        <f>#REF!</f>
        <v>#REF!</v>
      </c>
      <c r="C81" s="341" t="e">
        <f>#REF!</f>
        <v>#REF!</v>
      </c>
      <c r="D81" s="370">
        <f t="shared" si="112"/>
        <v>0</v>
      </c>
      <c r="E81" s="264">
        <v>0</v>
      </c>
      <c r="F81" s="264">
        <v>0</v>
      </c>
      <c r="G81" s="264">
        <v>0</v>
      </c>
      <c r="H81" s="264">
        <v>0</v>
      </c>
      <c r="I81" s="264">
        <v>0</v>
      </c>
      <c r="J81" s="264">
        <v>0</v>
      </c>
      <c r="K81" s="264">
        <v>0</v>
      </c>
      <c r="L81" s="264">
        <v>0</v>
      </c>
      <c r="M81" s="264">
        <v>0</v>
      </c>
      <c r="N81" s="264">
        <v>0</v>
      </c>
      <c r="O81" s="264">
        <v>0</v>
      </c>
      <c r="P81" s="264">
        <v>0</v>
      </c>
      <c r="Q81" s="264">
        <v>0</v>
      </c>
      <c r="R81" s="264">
        <v>0</v>
      </c>
      <c r="S81" s="264">
        <v>0</v>
      </c>
      <c r="T81" s="264">
        <v>0</v>
      </c>
      <c r="U81" s="264">
        <v>0</v>
      </c>
      <c r="V81" s="264">
        <v>0</v>
      </c>
      <c r="W81" s="264">
        <v>0</v>
      </c>
      <c r="X81" s="264">
        <v>0</v>
      </c>
      <c r="Y81" s="264">
        <v>0</v>
      </c>
      <c r="Z81" s="264">
        <v>0</v>
      </c>
      <c r="AA81" s="264">
        <v>0</v>
      </c>
      <c r="AB81" s="264">
        <v>0</v>
      </c>
      <c r="AC81" s="264">
        <v>0</v>
      </c>
      <c r="AD81" s="264">
        <v>0</v>
      </c>
      <c r="AE81" s="264">
        <v>0</v>
      </c>
      <c r="AF81" s="264">
        <v>0</v>
      </c>
      <c r="AG81" s="264">
        <v>0</v>
      </c>
      <c r="AH81" s="264">
        <v>0</v>
      </c>
      <c r="AI81" s="264">
        <v>0</v>
      </c>
      <c r="AJ81" s="264">
        <v>0</v>
      </c>
      <c r="AK81" s="264">
        <v>0</v>
      </c>
      <c r="AL81" s="264">
        <v>0</v>
      </c>
      <c r="AM81" s="264">
        <v>0</v>
      </c>
      <c r="AN81" s="264">
        <v>0</v>
      </c>
      <c r="AO81" s="264">
        <v>0</v>
      </c>
      <c r="AP81" s="264">
        <v>0</v>
      </c>
      <c r="AQ81" s="264">
        <v>0</v>
      </c>
      <c r="AR81" s="264">
        <v>0</v>
      </c>
    </row>
    <row r="82" spans="1:44" s="259" customFormat="1" x14ac:dyDescent="0.2">
      <c r="A82" s="259">
        <v>21</v>
      </c>
      <c r="B82" s="341" t="e">
        <f>#REF!</f>
        <v>#REF!</v>
      </c>
      <c r="C82" s="341" t="e">
        <f>#REF!</f>
        <v>#REF!</v>
      </c>
      <c r="D82" s="370">
        <f t="shared" si="112"/>
        <v>0</v>
      </c>
      <c r="E82" s="264">
        <v>0</v>
      </c>
      <c r="F82" s="264">
        <v>0</v>
      </c>
      <c r="G82" s="264">
        <v>0</v>
      </c>
      <c r="H82" s="264">
        <v>0</v>
      </c>
      <c r="I82" s="264">
        <v>0</v>
      </c>
      <c r="J82" s="264">
        <v>0</v>
      </c>
      <c r="K82" s="264">
        <v>0</v>
      </c>
      <c r="L82" s="264">
        <v>0</v>
      </c>
      <c r="M82" s="264">
        <v>0</v>
      </c>
      <c r="N82" s="264">
        <v>0</v>
      </c>
      <c r="O82" s="264">
        <v>0</v>
      </c>
      <c r="P82" s="264">
        <v>0</v>
      </c>
      <c r="Q82" s="264">
        <v>0</v>
      </c>
      <c r="R82" s="264">
        <v>0</v>
      </c>
      <c r="S82" s="264">
        <v>0</v>
      </c>
      <c r="T82" s="264">
        <v>0</v>
      </c>
      <c r="U82" s="264">
        <v>0</v>
      </c>
      <c r="V82" s="264">
        <v>0</v>
      </c>
      <c r="W82" s="264">
        <v>0</v>
      </c>
      <c r="X82" s="264">
        <v>0</v>
      </c>
      <c r="Y82" s="264">
        <v>0</v>
      </c>
      <c r="Z82" s="264">
        <v>0</v>
      </c>
      <c r="AA82" s="264">
        <v>0</v>
      </c>
      <c r="AB82" s="264">
        <v>0</v>
      </c>
      <c r="AC82" s="264">
        <v>0</v>
      </c>
      <c r="AD82" s="264">
        <v>0</v>
      </c>
      <c r="AE82" s="264">
        <v>0</v>
      </c>
      <c r="AF82" s="264">
        <v>0</v>
      </c>
      <c r="AG82" s="264">
        <v>0</v>
      </c>
      <c r="AH82" s="264">
        <v>0</v>
      </c>
      <c r="AI82" s="264">
        <v>0</v>
      </c>
      <c r="AJ82" s="264">
        <v>0</v>
      </c>
      <c r="AK82" s="264">
        <v>0</v>
      </c>
      <c r="AL82" s="264">
        <v>0</v>
      </c>
      <c r="AM82" s="264">
        <v>0</v>
      </c>
      <c r="AN82" s="264">
        <v>0</v>
      </c>
      <c r="AO82" s="264">
        <v>0</v>
      </c>
      <c r="AP82" s="264">
        <v>0</v>
      </c>
      <c r="AQ82" s="264">
        <v>0</v>
      </c>
      <c r="AR82" s="264">
        <v>0</v>
      </c>
    </row>
    <row r="83" spans="1:44" s="272" customFormat="1" x14ac:dyDescent="0.2">
      <c r="A83" s="272">
        <v>22</v>
      </c>
      <c r="B83" s="261" t="e">
        <f>#REF!</f>
        <v>#REF!</v>
      </c>
      <c r="C83" s="261" t="e">
        <f>#REF!</f>
        <v>#REF!</v>
      </c>
      <c r="D83" s="370">
        <f t="shared" si="112"/>
        <v>0</v>
      </c>
      <c r="E83" s="264">
        <v>0</v>
      </c>
      <c r="F83" s="264">
        <v>0</v>
      </c>
      <c r="G83" s="264">
        <v>0</v>
      </c>
      <c r="H83" s="264">
        <v>0</v>
      </c>
      <c r="I83" s="264">
        <v>0</v>
      </c>
      <c r="J83" s="264">
        <v>0</v>
      </c>
      <c r="K83" s="264">
        <v>0</v>
      </c>
      <c r="L83" s="264">
        <v>0</v>
      </c>
      <c r="M83" s="264">
        <v>0</v>
      </c>
      <c r="N83" s="264">
        <v>0</v>
      </c>
      <c r="O83" s="264">
        <v>0</v>
      </c>
      <c r="P83" s="264">
        <v>0</v>
      </c>
      <c r="Q83" s="264">
        <v>0</v>
      </c>
      <c r="R83" s="264">
        <v>0</v>
      </c>
      <c r="S83" s="264">
        <v>0</v>
      </c>
      <c r="T83" s="264">
        <v>0</v>
      </c>
      <c r="U83" s="264">
        <v>0</v>
      </c>
      <c r="V83" s="264">
        <v>0</v>
      </c>
      <c r="W83" s="264">
        <v>0</v>
      </c>
      <c r="X83" s="264">
        <v>0</v>
      </c>
      <c r="Y83" s="264">
        <v>0</v>
      </c>
      <c r="Z83" s="264">
        <v>0</v>
      </c>
      <c r="AA83" s="264">
        <v>0</v>
      </c>
      <c r="AB83" s="264">
        <v>0</v>
      </c>
      <c r="AC83" s="264">
        <v>0</v>
      </c>
      <c r="AD83" s="264">
        <v>0</v>
      </c>
      <c r="AE83" s="264">
        <v>0</v>
      </c>
      <c r="AF83" s="264">
        <v>0</v>
      </c>
      <c r="AG83" s="264">
        <v>0</v>
      </c>
      <c r="AH83" s="264">
        <v>0</v>
      </c>
      <c r="AI83" s="264">
        <v>0</v>
      </c>
      <c r="AJ83" s="264">
        <v>0</v>
      </c>
      <c r="AK83" s="264">
        <v>0</v>
      </c>
      <c r="AL83" s="264">
        <v>0</v>
      </c>
      <c r="AM83" s="264">
        <v>0</v>
      </c>
      <c r="AN83" s="264">
        <v>0</v>
      </c>
      <c r="AO83" s="264">
        <v>0</v>
      </c>
      <c r="AP83" s="264">
        <v>0</v>
      </c>
      <c r="AQ83" s="264">
        <v>0</v>
      </c>
      <c r="AR83" s="264">
        <v>0</v>
      </c>
    </row>
    <row r="84" spans="1:44" s="272" customFormat="1" x14ac:dyDescent="0.2">
      <c r="A84" s="272">
        <v>23</v>
      </c>
      <c r="B84" s="261" t="e">
        <f>#REF!</f>
        <v>#REF!</v>
      </c>
      <c r="C84" s="261" t="e">
        <f>#REF!</f>
        <v>#REF!</v>
      </c>
      <c r="D84" s="370">
        <f t="shared" si="112"/>
        <v>0</v>
      </c>
      <c r="E84" s="264">
        <v>0</v>
      </c>
      <c r="F84" s="264">
        <v>0</v>
      </c>
      <c r="G84" s="264">
        <v>0</v>
      </c>
      <c r="H84" s="264">
        <v>0</v>
      </c>
      <c r="I84" s="264">
        <v>0</v>
      </c>
      <c r="J84" s="264">
        <v>0</v>
      </c>
      <c r="K84" s="264">
        <v>0</v>
      </c>
      <c r="L84" s="264">
        <v>0</v>
      </c>
      <c r="M84" s="264">
        <v>0</v>
      </c>
      <c r="N84" s="264">
        <v>0</v>
      </c>
      <c r="O84" s="264">
        <v>0</v>
      </c>
      <c r="P84" s="264">
        <v>0</v>
      </c>
      <c r="Q84" s="264">
        <v>0</v>
      </c>
      <c r="R84" s="264">
        <v>0</v>
      </c>
      <c r="S84" s="264">
        <v>0</v>
      </c>
      <c r="T84" s="264">
        <v>0</v>
      </c>
      <c r="U84" s="264">
        <v>0</v>
      </c>
      <c r="V84" s="264">
        <v>0</v>
      </c>
      <c r="W84" s="264">
        <v>0</v>
      </c>
      <c r="X84" s="264">
        <v>0</v>
      </c>
      <c r="Y84" s="264">
        <v>0</v>
      </c>
      <c r="Z84" s="264">
        <v>0</v>
      </c>
      <c r="AA84" s="264">
        <v>0</v>
      </c>
      <c r="AB84" s="264">
        <v>0</v>
      </c>
      <c r="AC84" s="264">
        <v>0</v>
      </c>
      <c r="AD84" s="264">
        <v>0</v>
      </c>
      <c r="AE84" s="264">
        <v>0</v>
      </c>
      <c r="AF84" s="264">
        <v>0</v>
      </c>
      <c r="AG84" s="264">
        <v>0</v>
      </c>
      <c r="AH84" s="264">
        <v>0</v>
      </c>
      <c r="AI84" s="264">
        <v>0</v>
      </c>
      <c r="AJ84" s="264">
        <v>0</v>
      </c>
      <c r="AK84" s="264">
        <v>0</v>
      </c>
      <c r="AL84" s="264">
        <v>0</v>
      </c>
      <c r="AM84" s="264">
        <v>0</v>
      </c>
      <c r="AN84" s="264">
        <v>0</v>
      </c>
      <c r="AO84" s="264">
        <v>0</v>
      </c>
      <c r="AP84" s="264">
        <v>0</v>
      </c>
      <c r="AQ84" s="264">
        <v>0</v>
      </c>
      <c r="AR84" s="264">
        <v>0</v>
      </c>
    </row>
    <row r="85" spans="1:44" s="259" customFormat="1" x14ac:dyDescent="0.2">
      <c r="A85" s="259">
        <v>24</v>
      </c>
      <c r="B85" s="341" t="e">
        <f>#REF!</f>
        <v>#REF!</v>
      </c>
      <c r="C85" s="341" t="e">
        <f>#REF!</f>
        <v>#REF!</v>
      </c>
      <c r="D85" s="370">
        <f t="shared" si="112"/>
        <v>0</v>
      </c>
      <c r="E85" s="264">
        <v>0</v>
      </c>
      <c r="F85" s="264">
        <v>0</v>
      </c>
      <c r="G85" s="264">
        <v>0</v>
      </c>
      <c r="H85" s="264">
        <v>0</v>
      </c>
      <c r="I85" s="264">
        <v>0</v>
      </c>
      <c r="J85" s="264">
        <v>0</v>
      </c>
      <c r="K85" s="264">
        <v>0</v>
      </c>
      <c r="L85" s="264">
        <v>0</v>
      </c>
      <c r="M85" s="264">
        <v>0</v>
      </c>
      <c r="N85" s="264">
        <v>0</v>
      </c>
      <c r="O85" s="264">
        <v>0</v>
      </c>
      <c r="P85" s="264">
        <v>0</v>
      </c>
      <c r="Q85" s="264">
        <v>0</v>
      </c>
      <c r="R85" s="264">
        <v>0</v>
      </c>
      <c r="S85" s="264">
        <v>0</v>
      </c>
      <c r="T85" s="264">
        <v>0</v>
      </c>
      <c r="U85" s="264">
        <v>0</v>
      </c>
      <c r="V85" s="264">
        <v>0</v>
      </c>
      <c r="W85" s="264">
        <v>0</v>
      </c>
      <c r="X85" s="264">
        <v>0</v>
      </c>
      <c r="Y85" s="264">
        <v>0</v>
      </c>
      <c r="Z85" s="264">
        <v>0</v>
      </c>
      <c r="AA85" s="264">
        <v>0</v>
      </c>
      <c r="AB85" s="264">
        <v>0</v>
      </c>
      <c r="AC85" s="264">
        <v>0</v>
      </c>
      <c r="AD85" s="264">
        <v>0</v>
      </c>
      <c r="AE85" s="264">
        <v>0</v>
      </c>
      <c r="AF85" s="264">
        <v>0</v>
      </c>
      <c r="AG85" s="264">
        <v>0</v>
      </c>
      <c r="AH85" s="264">
        <v>0</v>
      </c>
      <c r="AI85" s="264">
        <v>0</v>
      </c>
      <c r="AJ85" s="264">
        <v>0</v>
      </c>
      <c r="AK85" s="264">
        <v>0</v>
      </c>
      <c r="AL85" s="264">
        <v>0</v>
      </c>
      <c r="AM85" s="264">
        <v>0</v>
      </c>
      <c r="AN85" s="264">
        <v>0</v>
      </c>
      <c r="AO85" s="264">
        <v>0</v>
      </c>
      <c r="AP85" s="264">
        <v>0</v>
      </c>
      <c r="AQ85" s="264">
        <v>0</v>
      </c>
      <c r="AR85" s="264">
        <v>0</v>
      </c>
    </row>
    <row r="86" spans="1:44" s="259" customFormat="1" x14ac:dyDescent="0.2">
      <c r="A86" s="259">
        <v>25</v>
      </c>
      <c r="B86" s="341" t="e">
        <f>#REF!</f>
        <v>#REF!</v>
      </c>
      <c r="C86" s="341" t="e">
        <f>#REF!</f>
        <v>#REF!</v>
      </c>
      <c r="D86" s="370">
        <f t="shared" si="112"/>
        <v>0</v>
      </c>
      <c r="E86" s="264">
        <v>0</v>
      </c>
      <c r="F86" s="264">
        <v>0</v>
      </c>
      <c r="G86" s="264">
        <v>0</v>
      </c>
      <c r="H86" s="264">
        <v>0</v>
      </c>
      <c r="I86" s="264">
        <v>0</v>
      </c>
      <c r="J86" s="264">
        <v>0</v>
      </c>
      <c r="K86" s="264">
        <v>0</v>
      </c>
      <c r="L86" s="264">
        <v>0</v>
      </c>
      <c r="M86" s="264">
        <v>0</v>
      </c>
      <c r="N86" s="264">
        <v>0</v>
      </c>
      <c r="O86" s="264">
        <v>0</v>
      </c>
      <c r="P86" s="264">
        <v>0</v>
      </c>
      <c r="Q86" s="264">
        <v>0</v>
      </c>
      <c r="R86" s="264">
        <v>0</v>
      </c>
      <c r="S86" s="264">
        <v>0</v>
      </c>
      <c r="T86" s="264">
        <v>0</v>
      </c>
      <c r="U86" s="264">
        <v>0</v>
      </c>
      <c r="V86" s="264">
        <v>0</v>
      </c>
      <c r="W86" s="264">
        <v>0</v>
      </c>
      <c r="X86" s="264">
        <v>0</v>
      </c>
      <c r="Y86" s="264">
        <v>0</v>
      </c>
      <c r="Z86" s="264">
        <v>0</v>
      </c>
      <c r="AA86" s="264">
        <v>0</v>
      </c>
      <c r="AB86" s="264">
        <v>0</v>
      </c>
      <c r="AC86" s="264">
        <v>0</v>
      </c>
      <c r="AD86" s="264">
        <v>0</v>
      </c>
      <c r="AE86" s="264">
        <v>0</v>
      </c>
      <c r="AF86" s="264">
        <v>0</v>
      </c>
      <c r="AG86" s="264">
        <v>0</v>
      </c>
      <c r="AH86" s="264">
        <v>0</v>
      </c>
      <c r="AI86" s="264">
        <v>0</v>
      </c>
      <c r="AJ86" s="264">
        <v>0</v>
      </c>
      <c r="AK86" s="264">
        <v>0</v>
      </c>
      <c r="AL86" s="264">
        <v>0</v>
      </c>
      <c r="AM86" s="264">
        <v>0</v>
      </c>
      <c r="AN86" s="264">
        <v>0</v>
      </c>
      <c r="AO86" s="264">
        <v>0</v>
      </c>
      <c r="AP86" s="264">
        <v>0</v>
      </c>
      <c r="AQ86" s="264">
        <v>0</v>
      </c>
      <c r="AR86" s="264">
        <v>0</v>
      </c>
    </row>
    <row r="87" spans="1:44" s="259" customFormat="1" x14ac:dyDescent="0.2">
      <c r="A87" s="259">
        <v>26</v>
      </c>
      <c r="B87" s="341">
        <f t="shared" ref="B87:C91" si="113">B9</f>
        <v>1</v>
      </c>
      <c r="C87" s="341" t="str">
        <f t="shared" si="113"/>
        <v xml:space="preserve">Venituri din vanzari produse </v>
      </c>
      <c r="D87" s="370">
        <f t="shared" si="112"/>
        <v>0</v>
      </c>
      <c r="E87" s="264">
        <v>0</v>
      </c>
      <c r="F87" s="264">
        <v>0</v>
      </c>
      <c r="G87" s="264">
        <v>0</v>
      </c>
      <c r="H87" s="264">
        <v>0</v>
      </c>
      <c r="I87" s="264">
        <v>0</v>
      </c>
      <c r="J87" s="264">
        <v>0</v>
      </c>
      <c r="K87" s="264">
        <v>0</v>
      </c>
      <c r="L87" s="264">
        <v>0</v>
      </c>
      <c r="M87" s="264">
        <v>0</v>
      </c>
      <c r="N87" s="264">
        <v>0</v>
      </c>
      <c r="O87" s="264">
        <v>0</v>
      </c>
      <c r="P87" s="264">
        <v>0</v>
      </c>
      <c r="Q87" s="264">
        <v>0</v>
      </c>
      <c r="R87" s="264">
        <v>0</v>
      </c>
      <c r="S87" s="264">
        <v>0</v>
      </c>
      <c r="T87" s="264">
        <v>0</v>
      </c>
      <c r="U87" s="264">
        <v>0</v>
      </c>
      <c r="V87" s="264">
        <v>0</v>
      </c>
      <c r="W87" s="264">
        <v>0</v>
      </c>
      <c r="X87" s="264">
        <v>0</v>
      </c>
      <c r="Y87" s="264">
        <v>0</v>
      </c>
      <c r="Z87" s="264">
        <v>0</v>
      </c>
      <c r="AA87" s="264">
        <v>0</v>
      </c>
      <c r="AB87" s="264">
        <v>0</v>
      </c>
      <c r="AC87" s="264">
        <v>0</v>
      </c>
      <c r="AD87" s="264">
        <v>0</v>
      </c>
      <c r="AE87" s="264">
        <v>0</v>
      </c>
      <c r="AF87" s="264">
        <v>0</v>
      </c>
      <c r="AG87" s="264">
        <v>0</v>
      </c>
      <c r="AH87" s="264">
        <v>0</v>
      </c>
      <c r="AI87" s="264">
        <v>0</v>
      </c>
      <c r="AJ87" s="264">
        <v>0</v>
      </c>
      <c r="AK87" s="264">
        <v>0</v>
      </c>
      <c r="AL87" s="264">
        <v>0</v>
      </c>
      <c r="AM87" s="264">
        <v>0</v>
      </c>
      <c r="AN87" s="264">
        <v>0</v>
      </c>
      <c r="AO87" s="264">
        <v>0</v>
      </c>
      <c r="AP87" s="264">
        <v>0</v>
      </c>
      <c r="AQ87" s="264">
        <v>0</v>
      </c>
      <c r="AR87" s="264">
        <v>0</v>
      </c>
    </row>
    <row r="88" spans="1:44" s="259" customFormat="1" x14ac:dyDescent="0.2">
      <c r="B88" s="341">
        <f t="shared" si="113"/>
        <v>2</v>
      </c>
      <c r="C88" s="341" t="str">
        <f t="shared" si="113"/>
        <v xml:space="preserve">Venituri din prestari servicii </v>
      </c>
      <c r="D88" s="370">
        <f t="shared" si="112"/>
        <v>0</v>
      </c>
      <c r="E88" s="264">
        <v>0</v>
      </c>
      <c r="F88" s="264">
        <v>0</v>
      </c>
      <c r="G88" s="264">
        <v>0</v>
      </c>
      <c r="H88" s="264">
        <v>0</v>
      </c>
      <c r="I88" s="264">
        <v>0</v>
      </c>
      <c r="J88" s="264">
        <v>0</v>
      </c>
      <c r="K88" s="264">
        <v>0</v>
      </c>
      <c r="L88" s="264">
        <v>0</v>
      </c>
      <c r="M88" s="264">
        <v>0</v>
      </c>
      <c r="N88" s="264">
        <v>0</v>
      </c>
      <c r="O88" s="264">
        <v>0</v>
      </c>
      <c r="P88" s="264">
        <v>0</v>
      </c>
      <c r="Q88" s="264">
        <v>0</v>
      </c>
      <c r="R88" s="264">
        <v>0</v>
      </c>
      <c r="S88" s="264">
        <v>0</v>
      </c>
      <c r="T88" s="264">
        <v>0</v>
      </c>
      <c r="U88" s="264">
        <v>0</v>
      </c>
      <c r="V88" s="264">
        <v>0</v>
      </c>
      <c r="W88" s="264">
        <v>0</v>
      </c>
      <c r="X88" s="264">
        <v>0</v>
      </c>
      <c r="Y88" s="264">
        <v>0</v>
      </c>
      <c r="Z88" s="264">
        <v>0</v>
      </c>
      <c r="AA88" s="264">
        <v>0</v>
      </c>
      <c r="AB88" s="264">
        <v>0</v>
      </c>
      <c r="AC88" s="264">
        <v>0</v>
      </c>
      <c r="AD88" s="264">
        <v>0</v>
      </c>
      <c r="AE88" s="264">
        <v>0</v>
      </c>
      <c r="AF88" s="264">
        <v>0</v>
      </c>
      <c r="AG88" s="264">
        <v>0</v>
      </c>
      <c r="AH88" s="264">
        <v>0</v>
      </c>
      <c r="AI88" s="264">
        <v>0</v>
      </c>
      <c r="AJ88" s="264">
        <v>0</v>
      </c>
      <c r="AK88" s="264">
        <v>0</v>
      </c>
      <c r="AL88" s="264">
        <v>0</v>
      </c>
      <c r="AM88" s="264">
        <v>0</v>
      </c>
      <c r="AN88" s="264">
        <v>0</v>
      </c>
      <c r="AO88" s="264">
        <v>0</v>
      </c>
      <c r="AP88" s="264">
        <v>0</v>
      </c>
      <c r="AQ88" s="264">
        <v>0</v>
      </c>
      <c r="AR88" s="264">
        <v>0</v>
      </c>
    </row>
    <row r="89" spans="1:44" s="259" customFormat="1" x14ac:dyDescent="0.2">
      <c r="B89" s="341">
        <f t="shared" si="113"/>
        <v>3</v>
      </c>
      <c r="C89" s="341" t="str">
        <f t="shared" si="113"/>
        <v xml:space="preserve">Venituri din vanzari marfuri </v>
      </c>
      <c r="D89" s="370">
        <f t="shared" si="112"/>
        <v>0</v>
      </c>
      <c r="E89" s="264">
        <v>0</v>
      </c>
      <c r="F89" s="264">
        <v>0</v>
      </c>
      <c r="G89" s="264">
        <v>0</v>
      </c>
      <c r="H89" s="264">
        <v>0</v>
      </c>
      <c r="I89" s="264">
        <v>0</v>
      </c>
      <c r="J89" s="264">
        <v>0</v>
      </c>
      <c r="K89" s="264">
        <v>0</v>
      </c>
      <c r="L89" s="264">
        <v>0</v>
      </c>
      <c r="M89" s="264">
        <v>0</v>
      </c>
      <c r="N89" s="264">
        <v>0</v>
      </c>
      <c r="O89" s="264">
        <v>0</v>
      </c>
      <c r="P89" s="264">
        <v>0</v>
      </c>
      <c r="Q89" s="264">
        <v>0</v>
      </c>
      <c r="R89" s="264">
        <v>0</v>
      </c>
      <c r="S89" s="264">
        <v>0</v>
      </c>
      <c r="T89" s="264">
        <v>0</v>
      </c>
      <c r="U89" s="264">
        <v>0</v>
      </c>
      <c r="V89" s="264">
        <v>0</v>
      </c>
      <c r="W89" s="264">
        <v>0</v>
      </c>
      <c r="X89" s="264">
        <v>0</v>
      </c>
      <c r="Y89" s="264">
        <v>0</v>
      </c>
      <c r="Z89" s="264">
        <v>0</v>
      </c>
      <c r="AA89" s="264">
        <v>0</v>
      </c>
      <c r="AB89" s="264">
        <v>0</v>
      </c>
      <c r="AC89" s="264">
        <v>0</v>
      </c>
      <c r="AD89" s="264">
        <v>0</v>
      </c>
      <c r="AE89" s="264">
        <v>0</v>
      </c>
      <c r="AF89" s="264">
        <v>0</v>
      </c>
      <c r="AG89" s="264">
        <v>0</v>
      </c>
      <c r="AH89" s="264">
        <v>0</v>
      </c>
      <c r="AI89" s="264">
        <v>0</v>
      </c>
      <c r="AJ89" s="264">
        <v>0</v>
      </c>
      <c r="AK89" s="264">
        <v>0</v>
      </c>
      <c r="AL89" s="264">
        <v>0</v>
      </c>
      <c r="AM89" s="264">
        <v>0</v>
      </c>
      <c r="AN89" s="264">
        <v>0</v>
      </c>
      <c r="AO89" s="264">
        <v>0</v>
      </c>
      <c r="AP89" s="264">
        <v>0</v>
      </c>
      <c r="AQ89" s="264">
        <v>0</v>
      </c>
      <c r="AR89" s="264">
        <v>0</v>
      </c>
    </row>
    <row r="90" spans="1:44" s="259" customFormat="1" ht="33.75" x14ac:dyDescent="0.2">
      <c r="A90" s="259">
        <v>27</v>
      </c>
      <c r="B90" s="341">
        <f t="shared" si="113"/>
        <v>4</v>
      </c>
      <c r="C90" s="341" t="str">
        <f t="shared" si="113"/>
        <v>……………….. ( se vor adauga linii si se vor completa conform prevederilor ghidurilor specifice)</v>
      </c>
      <c r="D90" s="370">
        <f t="shared" si="112"/>
        <v>0</v>
      </c>
      <c r="E90" s="264">
        <v>0</v>
      </c>
      <c r="F90" s="264">
        <v>0</v>
      </c>
      <c r="G90" s="264">
        <v>0</v>
      </c>
      <c r="H90" s="264">
        <v>0</v>
      </c>
      <c r="I90" s="264">
        <v>0</v>
      </c>
      <c r="J90" s="264">
        <v>0</v>
      </c>
      <c r="K90" s="264">
        <v>0</v>
      </c>
      <c r="L90" s="264">
        <v>0</v>
      </c>
      <c r="M90" s="264">
        <v>0</v>
      </c>
      <c r="N90" s="264">
        <v>0</v>
      </c>
      <c r="O90" s="264">
        <v>0</v>
      </c>
      <c r="P90" s="264">
        <v>0</v>
      </c>
      <c r="Q90" s="264">
        <v>0</v>
      </c>
      <c r="R90" s="264">
        <v>0</v>
      </c>
      <c r="S90" s="264">
        <v>0</v>
      </c>
      <c r="T90" s="264">
        <v>0</v>
      </c>
      <c r="U90" s="264">
        <v>0</v>
      </c>
      <c r="V90" s="264">
        <v>0</v>
      </c>
      <c r="W90" s="264">
        <v>0</v>
      </c>
      <c r="X90" s="264">
        <v>0</v>
      </c>
      <c r="Y90" s="264">
        <v>0</v>
      </c>
      <c r="Z90" s="264">
        <v>0</v>
      </c>
      <c r="AA90" s="264">
        <v>0</v>
      </c>
      <c r="AB90" s="264">
        <v>0</v>
      </c>
      <c r="AC90" s="264">
        <v>0</v>
      </c>
      <c r="AD90" s="264">
        <v>0</v>
      </c>
      <c r="AE90" s="264">
        <v>0</v>
      </c>
      <c r="AF90" s="264">
        <v>0</v>
      </c>
      <c r="AG90" s="264">
        <v>0</v>
      </c>
      <c r="AH90" s="264">
        <v>0</v>
      </c>
      <c r="AI90" s="264">
        <v>0</v>
      </c>
      <c r="AJ90" s="264">
        <v>0</v>
      </c>
      <c r="AK90" s="264">
        <v>0</v>
      </c>
      <c r="AL90" s="264">
        <v>0</v>
      </c>
      <c r="AM90" s="264">
        <v>0</v>
      </c>
      <c r="AN90" s="264">
        <v>0</v>
      </c>
      <c r="AO90" s="264">
        <v>0</v>
      </c>
      <c r="AP90" s="264">
        <v>0</v>
      </c>
      <c r="AQ90" s="264">
        <v>0</v>
      </c>
      <c r="AR90" s="264">
        <v>0</v>
      </c>
    </row>
    <row r="91" spans="1:44" s="259" customFormat="1" ht="33.75" x14ac:dyDescent="0.2">
      <c r="A91" s="259">
        <v>28</v>
      </c>
      <c r="B91" s="341">
        <f t="shared" si="113"/>
        <v>5</v>
      </c>
      <c r="C91" s="341" t="str">
        <f t="shared" si="113"/>
        <v>………………. ( se vor adauga linii si se vor completa conform prevederilor ghidurilor specifice)</v>
      </c>
      <c r="D91" s="370">
        <f t="shared" si="112"/>
        <v>0</v>
      </c>
      <c r="E91" s="264">
        <v>0</v>
      </c>
      <c r="F91" s="264">
        <v>0</v>
      </c>
      <c r="G91" s="264">
        <v>0</v>
      </c>
      <c r="H91" s="264">
        <v>0</v>
      </c>
      <c r="I91" s="264">
        <v>0</v>
      </c>
      <c r="J91" s="264">
        <v>0</v>
      </c>
      <c r="K91" s="264">
        <v>0</v>
      </c>
      <c r="L91" s="264">
        <v>0</v>
      </c>
      <c r="M91" s="264">
        <v>0</v>
      </c>
      <c r="N91" s="264">
        <v>0</v>
      </c>
      <c r="O91" s="264">
        <v>0</v>
      </c>
      <c r="P91" s="264">
        <v>0</v>
      </c>
      <c r="Q91" s="264">
        <v>0</v>
      </c>
      <c r="R91" s="264">
        <v>0</v>
      </c>
      <c r="S91" s="264">
        <v>0</v>
      </c>
      <c r="T91" s="264">
        <v>0</v>
      </c>
      <c r="U91" s="264">
        <v>0</v>
      </c>
      <c r="V91" s="264">
        <v>0</v>
      </c>
      <c r="W91" s="264">
        <v>0</v>
      </c>
      <c r="X91" s="264">
        <v>0</v>
      </c>
      <c r="Y91" s="264">
        <v>0</v>
      </c>
      <c r="Z91" s="264">
        <v>0</v>
      </c>
      <c r="AA91" s="264">
        <v>0</v>
      </c>
      <c r="AB91" s="264">
        <v>0</v>
      </c>
      <c r="AC91" s="264">
        <v>0</v>
      </c>
      <c r="AD91" s="264">
        <v>0</v>
      </c>
      <c r="AE91" s="264">
        <v>0</v>
      </c>
      <c r="AF91" s="264">
        <v>0</v>
      </c>
      <c r="AG91" s="264">
        <v>0</v>
      </c>
      <c r="AH91" s="264">
        <v>0</v>
      </c>
      <c r="AI91" s="264">
        <v>0</v>
      </c>
      <c r="AJ91" s="264">
        <v>0</v>
      </c>
      <c r="AK91" s="264">
        <v>0</v>
      </c>
      <c r="AL91" s="264">
        <v>0</v>
      </c>
      <c r="AM91" s="264">
        <v>0</v>
      </c>
      <c r="AN91" s="264">
        <v>0</v>
      </c>
      <c r="AO91" s="264">
        <v>0</v>
      </c>
      <c r="AP91" s="264">
        <v>0</v>
      </c>
      <c r="AQ91" s="264">
        <v>0</v>
      </c>
      <c r="AR91" s="264">
        <v>0</v>
      </c>
    </row>
    <row r="92" spans="1:44" s="266" customFormat="1" ht="26.25" customHeight="1" x14ac:dyDescent="0.2">
      <c r="B92" s="284"/>
      <c r="C92" s="268" t="s">
        <v>443</v>
      </c>
      <c r="D92" s="370">
        <f t="shared" si="112"/>
        <v>0</v>
      </c>
      <c r="E92" s="156">
        <f>SUM(E62:E91)</f>
        <v>0</v>
      </c>
      <c r="F92" s="156">
        <f t="shared" ref="F92:X92" si="114">SUM(F62:F91)</f>
        <v>0</v>
      </c>
      <c r="G92" s="156">
        <f t="shared" si="114"/>
        <v>0</v>
      </c>
      <c r="H92" s="156">
        <f t="shared" si="114"/>
        <v>0</v>
      </c>
      <c r="I92" s="156">
        <f t="shared" si="114"/>
        <v>0</v>
      </c>
      <c r="J92" s="156">
        <f t="shared" si="114"/>
        <v>0</v>
      </c>
      <c r="K92" s="156">
        <f t="shared" si="114"/>
        <v>0</v>
      </c>
      <c r="L92" s="156">
        <f t="shared" si="114"/>
        <v>0</v>
      </c>
      <c r="M92" s="156">
        <f t="shared" si="114"/>
        <v>0</v>
      </c>
      <c r="N92" s="156">
        <f t="shared" si="114"/>
        <v>0</v>
      </c>
      <c r="O92" s="156">
        <f t="shared" si="114"/>
        <v>0</v>
      </c>
      <c r="P92" s="156">
        <f t="shared" si="114"/>
        <v>0</v>
      </c>
      <c r="Q92" s="156">
        <f t="shared" si="114"/>
        <v>0</v>
      </c>
      <c r="R92" s="156">
        <f t="shared" si="114"/>
        <v>0</v>
      </c>
      <c r="S92" s="156">
        <f t="shared" si="114"/>
        <v>0</v>
      </c>
      <c r="T92" s="156">
        <f t="shared" si="114"/>
        <v>0</v>
      </c>
      <c r="U92" s="156">
        <f t="shared" si="114"/>
        <v>0</v>
      </c>
      <c r="V92" s="156">
        <f t="shared" si="114"/>
        <v>0</v>
      </c>
      <c r="W92" s="156">
        <f t="shared" si="114"/>
        <v>0</v>
      </c>
      <c r="X92" s="156">
        <f t="shared" si="114"/>
        <v>0</v>
      </c>
      <c r="Y92" s="156">
        <f t="shared" ref="Y92:AR92" si="115">SUM(Y62:Y91)</f>
        <v>0</v>
      </c>
      <c r="Z92" s="156">
        <f t="shared" si="115"/>
        <v>0</v>
      </c>
      <c r="AA92" s="156">
        <f t="shared" si="115"/>
        <v>0</v>
      </c>
      <c r="AB92" s="156">
        <f t="shared" si="115"/>
        <v>0</v>
      </c>
      <c r="AC92" s="156">
        <f t="shared" si="115"/>
        <v>0</v>
      </c>
      <c r="AD92" s="156">
        <f t="shared" si="115"/>
        <v>0</v>
      </c>
      <c r="AE92" s="156">
        <f t="shared" si="115"/>
        <v>0</v>
      </c>
      <c r="AF92" s="156">
        <f t="shared" si="115"/>
        <v>0</v>
      </c>
      <c r="AG92" s="156">
        <f t="shared" si="115"/>
        <v>0</v>
      </c>
      <c r="AH92" s="156">
        <f t="shared" si="115"/>
        <v>0</v>
      </c>
      <c r="AI92" s="156">
        <f t="shared" si="115"/>
        <v>0</v>
      </c>
      <c r="AJ92" s="156">
        <f t="shared" si="115"/>
        <v>0</v>
      </c>
      <c r="AK92" s="156">
        <f t="shared" si="115"/>
        <v>0</v>
      </c>
      <c r="AL92" s="156">
        <f t="shared" si="115"/>
        <v>0</v>
      </c>
      <c r="AM92" s="156">
        <f t="shared" si="115"/>
        <v>0</v>
      </c>
      <c r="AN92" s="156">
        <f t="shared" si="115"/>
        <v>0</v>
      </c>
      <c r="AO92" s="156">
        <f t="shared" si="115"/>
        <v>0</v>
      </c>
      <c r="AP92" s="156">
        <f t="shared" si="115"/>
        <v>0</v>
      </c>
      <c r="AQ92" s="156">
        <f t="shared" si="115"/>
        <v>0</v>
      </c>
      <c r="AR92" s="156">
        <f t="shared" si="115"/>
        <v>0</v>
      </c>
    </row>
    <row r="93" spans="1:44" s="266" customFormat="1" ht="14.25" customHeight="1" x14ac:dyDescent="0.2">
      <c r="B93" s="338"/>
      <c r="C93" s="268" t="s">
        <v>444</v>
      </c>
      <c r="D93" s="370">
        <f t="shared" si="112"/>
        <v>0</v>
      </c>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c r="AC93" s="156"/>
      <c r="AD93" s="156"/>
      <c r="AE93" s="156"/>
      <c r="AF93" s="156"/>
      <c r="AG93" s="156"/>
      <c r="AH93" s="156"/>
      <c r="AI93" s="156"/>
      <c r="AJ93" s="156"/>
      <c r="AK93" s="156"/>
      <c r="AL93" s="156"/>
      <c r="AM93" s="156"/>
      <c r="AN93" s="156"/>
      <c r="AO93" s="156"/>
      <c r="AP93" s="156"/>
      <c r="AQ93" s="156"/>
      <c r="AR93" s="156"/>
    </row>
    <row r="94" spans="1:44" s="267" customFormat="1" ht="22.5" x14ac:dyDescent="0.2">
      <c r="A94" s="267">
        <v>1</v>
      </c>
      <c r="B94" s="342">
        <f t="shared" ref="B94:C109" si="116">B16</f>
        <v>1</v>
      </c>
      <c r="C94" s="342" t="str">
        <f t="shared" si="116"/>
        <v>Cheltuieli cu materiile prime si cu materialele consumabile</v>
      </c>
      <c r="D94" s="370">
        <f t="shared" si="112"/>
        <v>0</v>
      </c>
      <c r="E94" s="264">
        <v>0</v>
      </c>
      <c r="F94" s="264">
        <v>0</v>
      </c>
      <c r="G94" s="264">
        <v>0</v>
      </c>
      <c r="H94" s="264">
        <v>0</v>
      </c>
      <c r="I94" s="264">
        <v>0</v>
      </c>
      <c r="J94" s="264">
        <v>0</v>
      </c>
      <c r="K94" s="264">
        <v>0</v>
      </c>
      <c r="L94" s="264">
        <v>0</v>
      </c>
      <c r="M94" s="264">
        <v>0</v>
      </c>
      <c r="N94" s="264">
        <v>0</v>
      </c>
      <c r="O94" s="264">
        <v>0</v>
      </c>
      <c r="P94" s="264">
        <v>0</v>
      </c>
      <c r="Q94" s="264">
        <v>0</v>
      </c>
      <c r="R94" s="264">
        <v>0</v>
      </c>
      <c r="S94" s="264">
        <v>0</v>
      </c>
      <c r="T94" s="264">
        <v>0</v>
      </c>
      <c r="U94" s="264">
        <v>0</v>
      </c>
      <c r="V94" s="264">
        <v>0</v>
      </c>
      <c r="W94" s="264">
        <v>0</v>
      </c>
      <c r="X94" s="264">
        <v>0</v>
      </c>
      <c r="Y94" s="264">
        <v>0</v>
      </c>
      <c r="Z94" s="264">
        <v>0</v>
      </c>
      <c r="AA94" s="264">
        <v>0</v>
      </c>
      <c r="AB94" s="264">
        <v>0</v>
      </c>
      <c r="AC94" s="264">
        <v>0</v>
      </c>
      <c r="AD94" s="264">
        <v>0</v>
      </c>
      <c r="AE94" s="264">
        <v>0</v>
      </c>
      <c r="AF94" s="264">
        <v>0</v>
      </c>
      <c r="AG94" s="264">
        <v>0</v>
      </c>
      <c r="AH94" s="264">
        <v>0</v>
      </c>
      <c r="AI94" s="264">
        <v>0</v>
      </c>
      <c r="AJ94" s="264">
        <v>0</v>
      </c>
      <c r="AK94" s="264">
        <v>0</v>
      </c>
      <c r="AL94" s="264">
        <v>0</v>
      </c>
      <c r="AM94" s="264">
        <v>0</v>
      </c>
      <c r="AN94" s="264">
        <v>0</v>
      </c>
      <c r="AO94" s="264">
        <v>0</v>
      </c>
      <c r="AP94" s="264">
        <v>0</v>
      </c>
      <c r="AQ94" s="264">
        <v>0</v>
      </c>
      <c r="AR94" s="264">
        <v>0</v>
      </c>
    </row>
    <row r="95" spans="1:44" s="267" customFormat="1" x14ac:dyDescent="0.2">
      <c r="A95" s="267">
        <v>2</v>
      </c>
      <c r="B95" s="342">
        <f t="shared" si="116"/>
        <v>2</v>
      </c>
      <c r="C95" s="342" t="str">
        <f t="shared" si="116"/>
        <v xml:space="preserve">Cheltuieli privind marfurile </v>
      </c>
      <c r="D95" s="370">
        <f t="shared" si="112"/>
        <v>0</v>
      </c>
      <c r="E95" s="264">
        <v>0</v>
      </c>
      <c r="F95" s="264">
        <v>0</v>
      </c>
      <c r="G95" s="264">
        <v>0</v>
      </c>
      <c r="H95" s="264">
        <v>0</v>
      </c>
      <c r="I95" s="264">
        <v>0</v>
      </c>
      <c r="J95" s="264">
        <v>0</v>
      </c>
      <c r="K95" s="264">
        <v>0</v>
      </c>
      <c r="L95" s="264">
        <v>0</v>
      </c>
      <c r="M95" s="264">
        <v>0</v>
      </c>
      <c r="N95" s="264">
        <v>0</v>
      </c>
      <c r="O95" s="264">
        <v>0</v>
      </c>
      <c r="P95" s="264">
        <v>0</v>
      </c>
      <c r="Q95" s="264">
        <v>0</v>
      </c>
      <c r="R95" s="264">
        <v>0</v>
      </c>
      <c r="S95" s="264">
        <v>0</v>
      </c>
      <c r="T95" s="264">
        <v>0</v>
      </c>
      <c r="U95" s="264">
        <v>0</v>
      </c>
      <c r="V95" s="264">
        <v>0</v>
      </c>
      <c r="W95" s="264">
        <v>0</v>
      </c>
      <c r="X95" s="264">
        <v>0</v>
      </c>
      <c r="Y95" s="264">
        <v>0</v>
      </c>
      <c r="Z95" s="264">
        <v>0</v>
      </c>
      <c r="AA95" s="264">
        <v>0</v>
      </c>
      <c r="AB95" s="264">
        <v>0</v>
      </c>
      <c r="AC95" s="264">
        <v>0</v>
      </c>
      <c r="AD95" s="264">
        <v>0</v>
      </c>
      <c r="AE95" s="264">
        <v>0</v>
      </c>
      <c r="AF95" s="264">
        <v>0</v>
      </c>
      <c r="AG95" s="264">
        <v>0</v>
      </c>
      <c r="AH95" s="264">
        <v>0</v>
      </c>
      <c r="AI95" s="264">
        <v>0</v>
      </c>
      <c r="AJ95" s="264">
        <v>0</v>
      </c>
      <c r="AK95" s="264">
        <v>0</v>
      </c>
      <c r="AL95" s="264">
        <v>0</v>
      </c>
      <c r="AM95" s="264">
        <v>0</v>
      </c>
      <c r="AN95" s="264">
        <v>0</v>
      </c>
      <c r="AO95" s="264">
        <v>0</v>
      </c>
      <c r="AP95" s="264">
        <v>0</v>
      </c>
      <c r="AQ95" s="264">
        <v>0</v>
      </c>
      <c r="AR95" s="264">
        <v>0</v>
      </c>
    </row>
    <row r="96" spans="1:44" s="267" customFormat="1" ht="22.5" x14ac:dyDescent="0.2">
      <c r="A96" s="267">
        <v>3</v>
      </c>
      <c r="B96" s="342">
        <f t="shared" si="116"/>
        <v>3</v>
      </c>
      <c r="C96" s="342" t="str">
        <f t="shared" si="116"/>
        <v>Alte cheltuieli materiale (inclusiv cheltuieli cu prestatii externe)</v>
      </c>
      <c r="D96" s="370">
        <f t="shared" si="112"/>
        <v>0</v>
      </c>
      <c r="E96" s="264">
        <v>0</v>
      </c>
      <c r="F96" s="264">
        <v>0</v>
      </c>
      <c r="G96" s="264">
        <v>0</v>
      </c>
      <c r="H96" s="264">
        <v>0</v>
      </c>
      <c r="I96" s="264">
        <v>0</v>
      </c>
      <c r="J96" s="264">
        <v>0</v>
      </c>
      <c r="K96" s="264">
        <v>0</v>
      </c>
      <c r="L96" s="264">
        <v>0</v>
      </c>
      <c r="M96" s="264">
        <v>0</v>
      </c>
      <c r="N96" s="264">
        <v>0</v>
      </c>
      <c r="O96" s="264">
        <v>0</v>
      </c>
      <c r="P96" s="264">
        <v>0</v>
      </c>
      <c r="Q96" s="264">
        <v>0</v>
      </c>
      <c r="R96" s="264">
        <v>0</v>
      </c>
      <c r="S96" s="264">
        <v>0</v>
      </c>
      <c r="T96" s="264">
        <v>0</v>
      </c>
      <c r="U96" s="264">
        <v>0</v>
      </c>
      <c r="V96" s="264">
        <v>0</v>
      </c>
      <c r="W96" s="264">
        <v>0</v>
      </c>
      <c r="X96" s="264">
        <v>0</v>
      </c>
      <c r="Y96" s="264">
        <v>0</v>
      </c>
      <c r="Z96" s="264">
        <v>0</v>
      </c>
      <c r="AA96" s="264">
        <v>0</v>
      </c>
      <c r="AB96" s="264">
        <v>0</v>
      </c>
      <c r="AC96" s="264">
        <v>0</v>
      </c>
      <c r="AD96" s="264">
        <v>0</v>
      </c>
      <c r="AE96" s="264">
        <v>0</v>
      </c>
      <c r="AF96" s="264">
        <v>0</v>
      </c>
      <c r="AG96" s="264">
        <v>0</v>
      </c>
      <c r="AH96" s="264">
        <v>0</v>
      </c>
      <c r="AI96" s="264">
        <v>0</v>
      </c>
      <c r="AJ96" s="264">
        <v>0</v>
      </c>
      <c r="AK96" s="264">
        <v>0</v>
      </c>
      <c r="AL96" s="264">
        <v>0</v>
      </c>
      <c r="AM96" s="264">
        <v>0</v>
      </c>
      <c r="AN96" s="264">
        <v>0</v>
      </c>
      <c r="AO96" s="264">
        <v>0</v>
      </c>
      <c r="AP96" s="264">
        <v>0</v>
      </c>
      <c r="AQ96" s="264">
        <v>0</v>
      </c>
      <c r="AR96" s="264">
        <v>0</v>
      </c>
    </row>
    <row r="97" spans="1:44" s="267" customFormat="1" ht="22.5" x14ac:dyDescent="0.2">
      <c r="A97" s="267">
        <v>4</v>
      </c>
      <c r="B97" s="342">
        <f t="shared" si="116"/>
        <v>4</v>
      </c>
      <c r="C97" s="342" t="str">
        <f t="shared" si="116"/>
        <v>Cheltuieli cu energia termica, energie electrica</v>
      </c>
      <c r="D97" s="370">
        <f t="shared" si="112"/>
        <v>0</v>
      </c>
      <c r="E97" s="264">
        <v>0</v>
      </c>
      <c r="F97" s="264">
        <v>0</v>
      </c>
      <c r="G97" s="264">
        <v>0</v>
      </c>
      <c r="H97" s="264">
        <v>0</v>
      </c>
      <c r="I97" s="264">
        <v>0</v>
      </c>
      <c r="J97" s="264">
        <v>0</v>
      </c>
      <c r="K97" s="264">
        <v>0</v>
      </c>
      <c r="L97" s="264">
        <v>0</v>
      </c>
      <c r="M97" s="264">
        <v>0</v>
      </c>
      <c r="N97" s="264">
        <v>0</v>
      </c>
      <c r="O97" s="264">
        <v>0</v>
      </c>
      <c r="P97" s="264">
        <v>0</v>
      </c>
      <c r="Q97" s="264">
        <v>0</v>
      </c>
      <c r="R97" s="264">
        <v>0</v>
      </c>
      <c r="S97" s="264">
        <v>0</v>
      </c>
      <c r="T97" s="264">
        <v>0</v>
      </c>
      <c r="U97" s="264">
        <v>0</v>
      </c>
      <c r="V97" s="264">
        <v>0</v>
      </c>
      <c r="W97" s="264">
        <v>0</v>
      </c>
      <c r="X97" s="264">
        <v>0</v>
      </c>
      <c r="Y97" s="264">
        <v>0</v>
      </c>
      <c r="Z97" s="264">
        <v>0</v>
      </c>
      <c r="AA97" s="264">
        <v>0</v>
      </c>
      <c r="AB97" s="264">
        <v>0</v>
      </c>
      <c r="AC97" s="264">
        <v>0</v>
      </c>
      <c r="AD97" s="264">
        <v>0</v>
      </c>
      <c r="AE97" s="264">
        <v>0</v>
      </c>
      <c r="AF97" s="264">
        <v>0</v>
      </c>
      <c r="AG97" s="264">
        <v>0</v>
      </c>
      <c r="AH97" s="264">
        <v>0</v>
      </c>
      <c r="AI97" s="264">
        <v>0</v>
      </c>
      <c r="AJ97" s="264">
        <v>0</v>
      </c>
      <c r="AK97" s="264">
        <v>0</v>
      </c>
      <c r="AL97" s="264">
        <v>0</v>
      </c>
      <c r="AM97" s="264">
        <v>0</v>
      </c>
      <c r="AN97" s="264">
        <v>0</v>
      </c>
      <c r="AO97" s="264">
        <v>0</v>
      </c>
      <c r="AP97" s="264">
        <v>0</v>
      </c>
      <c r="AQ97" s="264">
        <v>0</v>
      </c>
      <c r="AR97" s="264">
        <v>0</v>
      </c>
    </row>
    <row r="98" spans="1:44" s="267" customFormat="1" x14ac:dyDescent="0.2">
      <c r="A98" s="267">
        <v>5</v>
      </c>
      <c r="B98" s="342">
        <f t="shared" si="116"/>
        <v>5</v>
      </c>
      <c r="C98" s="342" t="str">
        <f t="shared" si="116"/>
        <v>Cheltuieli cu apa</v>
      </c>
      <c r="D98" s="370">
        <f t="shared" si="112"/>
        <v>0</v>
      </c>
      <c r="E98" s="264">
        <v>0</v>
      </c>
      <c r="F98" s="264">
        <v>0</v>
      </c>
      <c r="G98" s="264">
        <v>0</v>
      </c>
      <c r="H98" s="264">
        <v>0</v>
      </c>
      <c r="I98" s="264">
        <v>0</v>
      </c>
      <c r="J98" s="264">
        <v>0</v>
      </c>
      <c r="K98" s="264">
        <v>0</v>
      </c>
      <c r="L98" s="264">
        <v>0</v>
      </c>
      <c r="M98" s="264">
        <v>0</v>
      </c>
      <c r="N98" s="264">
        <v>0</v>
      </c>
      <c r="O98" s="264">
        <v>0</v>
      </c>
      <c r="P98" s="264">
        <v>0</v>
      </c>
      <c r="Q98" s="264">
        <v>0</v>
      </c>
      <c r="R98" s="264">
        <v>0</v>
      </c>
      <c r="S98" s="264">
        <v>0</v>
      </c>
      <c r="T98" s="264">
        <v>0</v>
      </c>
      <c r="U98" s="264">
        <v>0</v>
      </c>
      <c r="V98" s="264">
        <v>0</v>
      </c>
      <c r="W98" s="264">
        <v>0</v>
      </c>
      <c r="X98" s="264">
        <v>0</v>
      </c>
      <c r="Y98" s="264">
        <v>0</v>
      </c>
      <c r="Z98" s="264">
        <v>0</v>
      </c>
      <c r="AA98" s="264">
        <v>0</v>
      </c>
      <c r="AB98" s="264">
        <v>0</v>
      </c>
      <c r="AC98" s="264">
        <v>0</v>
      </c>
      <c r="AD98" s="264">
        <v>0</v>
      </c>
      <c r="AE98" s="264">
        <v>0</v>
      </c>
      <c r="AF98" s="264">
        <v>0</v>
      </c>
      <c r="AG98" s="264">
        <v>0</v>
      </c>
      <c r="AH98" s="264">
        <v>0</v>
      </c>
      <c r="AI98" s="264">
        <v>0</v>
      </c>
      <c r="AJ98" s="264">
        <v>0</v>
      </c>
      <c r="AK98" s="264">
        <v>0</v>
      </c>
      <c r="AL98" s="264">
        <v>0</v>
      </c>
      <c r="AM98" s="264">
        <v>0</v>
      </c>
      <c r="AN98" s="264">
        <v>0</v>
      </c>
      <c r="AO98" s="264">
        <v>0</v>
      </c>
      <c r="AP98" s="264">
        <v>0</v>
      </c>
      <c r="AQ98" s="264">
        <v>0</v>
      </c>
      <c r="AR98" s="264">
        <v>0</v>
      </c>
    </row>
    <row r="99" spans="1:44" s="267" customFormat="1" x14ac:dyDescent="0.2">
      <c r="A99" s="267">
        <v>6</v>
      </c>
      <c r="B99" s="342">
        <f t="shared" si="116"/>
        <v>6</v>
      </c>
      <c r="C99" s="342" t="str">
        <f t="shared" si="116"/>
        <v>Alte cheltuieli din afara (cu utilitati)</v>
      </c>
      <c r="D99" s="370">
        <f t="shared" si="112"/>
        <v>0</v>
      </c>
      <c r="E99" s="264">
        <v>0</v>
      </c>
      <c r="F99" s="264">
        <v>0</v>
      </c>
      <c r="G99" s="264">
        <v>0</v>
      </c>
      <c r="H99" s="264">
        <v>0</v>
      </c>
      <c r="I99" s="264">
        <v>0</v>
      </c>
      <c r="J99" s="264">
        <v>0</v>
      </c>
      <c r="K99" s="264">
        <v>0</v>
      </c>
      <c r="L99" s="264">
        <v>0</v>
      </c>
      <c r="M99" s="264">
        <v>0</v>
      </c>
      <c r="N99" s="264">
        <v>0</v>
      </c>
      <c r="O99" s="264">
        <v>0</v>
      </c>
      <c r="P99" s="264">
        <v>0</v>
      </c>
      <c r="Q99" s="264">
        <v>0</v>
      </c>
      <c r="R99" s="264">
        <v>0</v>
      </c>
      <c r="S99" s="264">
        <v>0</v>
      </c>
      <c r="T99" s="264">
        <v>0</v>
      </c>
      <c r="U99" s="264">
        <v>0</v>
      </c>
      <c r="V99" s="264">
        <v>0</v>
      </c>
      <c r="W99" s="264">
        <v>0</v>
      </c>
      <c r="X99" s="264">
        <v>0</v>
      </c>
      <c r="Y99" s="264">
        <v>0</v>
      </c>
      <c r="Z99" s="264">
        <v>0</v>
      </c>
      <c r="AA99" s="264">
        <v>0</v>
      </c>
      <c r="AB99" s="264">
        <v>0</v>
      </c>
      <c r="AC99" s="264">
        <v>0</v>
      </c>
      <c r="AD99" s="264">
        <v>0</v>
      </c>
      <c r="AE99" s="264">
        <v>0</v>
      </c>
      <c r="AF99" s="264">
        <v>0</v>
      </c>
      <c r="AG99" s="264">
        <v>0</v>
      </c>
      <c r="AH99" s="264">
        <v>0</v>
      </c>
      <c r="AI99" s="264">
        <v>0</v>
      </c>
      <c r="AJ99" s="264">
        <v>0</v>
      </c>
      <c r="AK99" s="264">
        <v>0</v>
      </c>
      <c r="AL99" s="264">
        <v>0</v>
      </c>
      <c r="AM99" s="264">
        <v>0</v>
      </c>
      <c r="AN99" s="264">
        <v>0</v>
      </c>
      <c r="AO99" s="264">
        <v>0</v>
      </c>
      <c r="AP99" s="264">
        <v>0</v>
      </c>
      <c r="AQ99" s="264">
        <v>0</v>
      </c>
      <c r="AR99" s="264">
        <v>0</v>
      </c>
    </row>
    <row r="100" spans="1:44" s="275" customFormat="1" ht="16.5" customHeight="1" x14ac:dyDescent="0.2">
      <c r="A100" s="267">
        <v>7</v>
      </c>
      <c r="B100" s="342">
        <f t="shared" si="116"/>
        <v>7</v>
      </c>
      <c r="C100" s="342" t="str">
        <f t="shared" si="116"/>
        <v>Total cheltuieli materiale</v>
      </c>
      <c r="D100" s="370">
        <f t="shared" si="112"/>
        <v>0</v>
      </c>
      <c r="E100" s="274">
        <f>SUM(E94:E99)</f>
        <v>0</v>
      </c>
      <c r="F100" s="274">
        <f t="shared" ref="F100:X100" si="117">SUM(F94:F99)</f>
        <v>0</v>
      </c>
      <c r="G100" s="274">
        <f t="shared" si="117"/>
        <v>0</v>
      </c>
      <c r="H100" s="274">
        <f t="shared" si="117"/>
        <v>0</v>
      </c>
      <c r="I100" s="274">
        <f t="shared" si="117"/>
        <v>0</v>
      </c>
      <c r="J100" s="274">
        <f t="shared" si="117"/>
        <v>0</v>
      </c>
      <c r="K100" s="274">
        <f t="shared" si="117"/>
        <v>0</v>
      </c>
      <c r="L100" s="274">
        <f t="shared" si="117"/>
        <v>0</v>
      </c>
      <c r="M100" s="274">
        <f t="shared" si="117"/>
        <v>0</v>
      </c>
      <c r="N100" s="274">
        <f t="shared" si="117"/>
        <v>0</v>
      </c>
      <c r="O100" s="274">
        <f t="shared" si="117"/>
        <v>0</v>
      </c>
      <c r="P100" s="274">
        <f t="shared" si="117"/>
        <v>0</v>
      </c>
      <c r="Q100" s="274">
        <f t="shared" si="117"/>
        <v>0</v>
      </c>
      <c r="R100" s="274">
        <f t="shared" si="117"/>
        <v>0</v>
      </c>
      <c r="S100" s="274">
        <f t="shared" si="117"/>
        <v>0</v>
      </c>
      <c r="T100" s="274">
        <f t="shared" si="117"/>
        <v>0</v>
      </c>
      <c r="U100" s="274">
        <f t="shared" si="117"/>
        <v>0</v>
      </c>
      <c r="V100" s="274">
        <f t="shared" si="117"/>
        <v>0</v>
      </c>
      <c r="W100" s="274">
        <f t="shared" si="117"/>
        <v>0</v>
      </c>
      <c r="X100" s="274">
        <f t="shared" si="117"/>
        <v>0</v>
      </c>
      <c r="Y100" s="274">
        <f t="shared" ref="Y100:AR100" si="118">SUM(Y94:Y99)</f>
        <v>0</v>
      </c>
      <c r="Z100" s="274">
        <f t="shared" si="118"/>
        <v>0</v>
      </c>
      <c r="AA100" s="274">
        <f t="shared" si="118"/>
        <v>0</v>
      </c>
      <c r="AB100" s="274">
        <f t="shared" si="118"/>
        <v>0</v>
      </c>
      <c r="AC100" s="274">
        <f t="shared" si="118"/>
        <v>0</v>
      </c>
      <c r="AD100" s="274">
        <f t="shared" si="118"/>
        <v>0</v>
      </c>
      <c r="AE100" s="274">
        <f t="shared" si="118"/>
        <v>0</v>
      </c>
      <c r="AF100" s="274">
        <f t="shared" si="118"/>
        <v>0</v>
      </c>
      <c r="AG100" s="274">
        <f t="shared" si="118"/>
        <v>0</v>
      </c>
      <c r="AH100" s="274">
        <f t="shared" si="118"/>
        <v>0</v>
      </c>
      <c r="AI100" s="274">
        <f t="shared" si="118"/>
        <v>0</v>
      </c>
      <c r="AJ100" s="274">
        <f t="shared" si="118"/>
        <v>0</v>
      </c>
      <c r="AK100" s="274">
        <f t="shared" si="118"/>
        <v>0</v>
      </c>
      <c r="AL100" s="274">
        <f t="shared" si="118"/>
        <v>0</v>
      </c>
      <c r="AM100" s="274">
        <f t="shared" si="118"/>
        <v>0</v>
      </c>
      <c r="AN100" s="274">
        <f t="shared" si="118"/>
        <v>0</v>
      </c>
      <c r="AO100" s="274">
        <f t="shared" si="118"/>
        <v>0</v>
      </c>
      <c r="AP100" s="274">
        <f t="shared" si="118"/>
        <v>0</v>
      </c>
      <c r="AQ100" s="274">
        <f t="shared" si="118"/>
        <v>0</v>
      </c>
      <c r="AR100" s="274">
        <f t="shared" si="118"/>
        <v>0</v>
      </c>
    </row>
    <row r="101" spans="1:44" s="267" customFormat="1" x14ac:dyDescent="0.2">
      <c r="A101" s="267">
        <v>8</v>
      </c>
      <c r="B101" s="342">
        <f t="shared" si="116"/>
        <v>8</v>
      </c>
      <c r="C101" s="342" t="str">
        <f t="shared" si="116"/>
        <v>Cheltuieli cu personalul angajat</v>
      </c>
      <c r="D101" s="370">
        <f t="shared" si="112"/>
        <v>0</v>
      </c>
      <c r="E101" s="157">
        <f>E102*E103*E104</f>
        <v>0</v>
      </c>
      <c r="F101" s="157">
        <f t="shared" ref="F101:X101" si="119">F102*F103*F104</f>
        <v>0</v>
      </c>
      <c r="G101" s="157">
        <f t="shared" si="119"/>
        <v>0</v>
      </c>
      <c r="H101" s="157">
        <f t="shared" si="119"/>
        <v>0</v>
      </c>
      <c r="I101" s="157">
        <f t="shared" si="119"/>
        <v>0</v>
      </c>
      <c r="J101" s="157">
        <f t="shared" si="119"/>
        <v>0</v>
      </c>
      <c r="K101" s="157">
        <f t="shared" si="119"/>
        <v>0</v>
      </c>
      <c r="L101" s="157">
        <f t="shared" si="119"/>
        <v>0</v>
      </c>
      <c r="M101" s="157">
        <f t="shared" si="119"/>
        <v>0</v>
      </c>
      <c r="N101" s="157">
        <f t="shared" si="119"/>
        <v>0</v>
      </c>
      <c r="O101" s="157">
        <f t="shared" si="119"/>
        <v>0</v>
      </c>
      <c r="P101" s="157">
        <f t="shared" si="119"/>
        <v>0</v>
      </c>
      <c r="Q101" s="157">
        <f t="shared" si="119"/>
        <v>0</v>
      </c>
      <c r="R101" s="157">
        <f t="shared" si="119"/>
        <v>0</v>
      </c>
      <c r="S101" s="157">
        <f t="shared" si="119"/>
        <v>0</v>
      </c>
      <c r="T101" s="157">
        <f t="shared" si="119"/>
        <v>0</v>
      </c>
      <c r="U101" s="157">
        <f t="shared" si="119"/>
        <v>0</v>
      </c>
      <c r="V101" s="157">
        <f t="shared" si="119"/>
        <v>0</v>
      </c>
      <c r="W101" s="157">
        <f t="shared" si="119"/>
        <v>0</v>
      </c>
      <c r="X101" s="157">
        <f t="shared" si="119"/>
        <v>0</v>
      </c>
      <c r="Y101" s="157">
        <f t="shared" ref="Y101:AR101" si="120">Y102*Y103*Y104</f>
        <v>0</v>
      </c>
      <c r="Z101" s="157">
        <f t="shared" si="120"/>
        <v>0</v>
      </c>
      <c r="AA101" s="157">
        <f t="shared" si="120"/>
        <v>0</v>
      </c>
      <c r="AB101" s="157">
        <f t="shared" si="120"/>
        <v>0</v>
      </c>
      <c r="AC101" s="157">
        <f t="shared" si="120"/>
        <v>0</v>
      </c>
      <c r="AD101" s="157">
        <f t="shared" si="120"/>
        <v>0</v>
      </c>
      <c r="AE101" s="157">
        <f t="shared" si="120"/>
        <v>0</v>
      </c>
      <c r="AF101" s="157">
        <f t="shared" si="120"/>
        <v>0</v>
      </c>
      <c r="AG101" s="157">
        <f t="shared" si="120"/>
        <v>0</v>
      </c>
      <c r="AH101" s="157">
        <f t="shared" si="120"/>
        <v>0</v>
      </c>
      <c r="AI101" s="157">
        <f t="shared" si="120"/>
        <v>0</v>
      </c>
      <c r="AJ101" s="157">
        <f t="shared" si="120"/>
        <v>0</v>
      </c>
      <c r="AK101" s="157">
        <f t="shared" si="120"/>
        <v>0</v>
      </c>
      <c r="AL101" s="157">
        <f t="shared" si="120"/>
        <v>0</v>
      </c>
      <c r="AM101" s="157">
        <f t="shared" si="120"/>
        <v>0</v>
      </c>
      <c r="AN101" s="157">
        <f t="shared" si="120"/>
        <v>0</v>
      </c>
      <c r="AO101" s="157">
        <f t="shared" si="120"/>
        <v>0</v>
      </c>
      <c r="AP101" s="157">
        <f t="shared" si="120"/>
        <v>0</v>
      </c>
      <c r="AQ101" s="157">
        <f t="shared" si="120"/>
        <v>0</v>
      </c>
      <c r="AR101" s="157">
        <f t="shared" si="120"/>
        <v>0</v>
      </c>
    </row>
    <row r="102" spans="1:44" s="259" customFormat="1" ht="11.25" customHeight="1" x14ac:dyDescent="0.2">
      <c r="A102" s="267">
        <v>9</v>
      </c>
      <c r="B102" s="342">
        <f t="shared" si="116"/>
        <v>9</v>
      </c>
      <c r="C102" s="342" t="str">
        <f t="shared" si="116"/>
        <v xml:space="preserve">    număr de angajați</v>
      </c>
      <c r="D102" s="370"/>
      <c r="E102" s="264"/>
      <c r="F102" s="264"/>
      <c r="G102" s="264"/>
      <c r="H102" s="264"/>
      <c r="I102" s="264"/>
      <c r="J102" s="264"/>
      <c r="K102" s="264"/>
      <c r="L102" s="264"/>
      <c r="M102" s="264"/>
      <c r="N102" s="264"/>
      <c r="O102" s="264"/>
      <c r="P102" s="264"/>
      <c r="Q102" s="264"/>
      <c r="R102" s="264"/>
      <c r="S102" s="264"/>
      <c r="T102" s="264"/>
      <c r="U102" s="264"/>
      <c r="V102" s="264"/>
      <c r="W102" s="264"/>
      <c r="X102" s="264"/>
      <c r="Y102" s="264"/>
      <c r="Z102" s="264"/>
      <c r="AA102" s="264"/>
      <c r="AB102" s="264"/>
      <c r="AC102" s="264"/>
      <c r="AD102" s="264"/>
      <c r="AE102" s="264"/>
      <c r="AF102" s="264"/>
      <c r="AG102" s="264"/>
      <c r="AH102" s="264"/>
      <c r="AI102" s="264"/>
      <c r="AJ102" s="264"/>
      <c r="AK102" s="264"/>
      <c r="AL102" s="264"/>
      <c r="AM102" s="264"/>
      <c r="AN102" s="264"/>
      <c r="AO102" s="264"/>
      <c r="AP102" s="264"/>
      <c r="AQ102" s="264"/>
      <c r="AR102" s="264"/>
    </row>
    <row r="103" spans="1:44" s="259" customFormat="1" ht="11.25" customHeight="1" x14ac:dyDescent="0.2">
      <c r="A103" s="267">
        <v>10</v>
      </c>
      <c r="B103" s="342">
        <f t="shared" si="116"/>
        <v>10</v>
      </c>
      <c r="C103" s="342" t="str">
        <f t="shared" si="116"/>
        <v xml:space="preserve">    salariul de bază prognozat/luna</v>
      </c>
      <c r="D103" s="370"/>
      <c r="E103" s="264"/>
      <c r="F103" s="264"/>
      <c r="G103" s="264"/>
      <c r="H103" s="264"/>
      <c r="I103" s="264"/>
      <c r="J103" s="264"/>
      <c r="K103" s="264"/>
      <c r="L103" s="264"/>
      <c r="M103" s="264"/>
      <c r="N103" s="264"/>
      <c r="O103" s="264"/>
      <c r="P103" s="264"/>
      <c r="Q103" s="264"/>
      <c r="R103" s="264"/>
      <c r="S103" s="264"/>
      <c r="T103" s="264"/>
      <c r="U103" s="264"/>
      <c r="V103" s="264"/>
      <c r="W103" s="264"/>
      <c r="X103" s="264"/>
      <c r="Y103" s="264"/>
      <c r="Z103" s="264"/>
      <c r="AA103" s="264"/>
      <c r="AB103" s="264"/>
      <c r="AC103" s="264"/>
      <c r="AD103" s="264"/>
      <c r="AE103" s="264"/>
      <c r="AF103" s="264"/>
      <c r="AG103" s="264"/>
      <c r="AH103" s="264"/>
      <c r="AI103" s="264"/>
      <c r="AJ103" s="264"/>
      <c r="AK103" s="264"/>
      <c r="AL103" s="264"/>
      <c r="AM103" s="264"/>
      <c r="AN103" s="264"/>
      <c r="AO103" s="264"/>
      <c r="AP103" s="264"/>
      <c r="AQ103" s="264"/>
      <c r="AR103" s="264"/>
    </row>
    <row r="104" spans="1:44" s="259" customFormat="1" ht="11.25" customHeight="1" x14ac:dyDescent="0.2">
      <c r="A104" s="267">
        <v>11</v>
      </c>
      <c r="B104" s="342">
        <f t="shared" si="116"/>
        <v>11</v>
      </c>
      <c r="C104" s="342" t="str">
        <f t="shared" si="116"/>
        <v xml:space="preserve">    numar de luni / an </v>
      </c>
      <c r="D104" s="370"/>
      <c r="E104" s="264"/>
      <c r="F104" s="264"/>
      <c r="G104" s="264"/>
      <c r="H104" s="264"/>
      <c r="I104" s="264"/>
      <c r="J104" s="264"/>
      <c r="K104" s="264"/>
      <c r="L104" s="264"/>
      <c r="M104" s="264"/>
      <c r="N104" s="264"/>
      <c r="O104" s="264"/>
      <c r="P104" s="264"/>
      <c r="Q104" s="264"/>
      <c r="R104" s="264"/>
      <c r="S104" s="264"/>
      <c r="T104" s="264"/>
      <c r="U104" s="264"/>
      <c r="V104" s="264"/>
      <c r="W104" s="264"/>
      <c r="X104" s="264"/>
      <c r="Y104" s="264"/>
      <c r="Z104" s="264"/>
      <c r="AA104" s="264"/>
      <c r="AB104" s="264"/>
      <c r="AC104" s="264"/>
      <c r="AD104" s="264"/>
      <c r="AE104" s="264"/>
      <c r="AF104" s="264"/>
      <c r="AG104" s="264"/>
      <c r="AH104" s="264"/>
      <c r="AI104" s="264"/>
      <c r="AJ104" s="264"/>
      <c r="AK104" s="264"/>
      <c r="AL104" s="264"/>
      <c r="AM104" s="264"/>
      <c r="AN104" s="264"/>
      <c r="AO104" s="264"/>
      <c r="AP104" s="264"/>
      <c r="AQ104" s="264"/>
      <c r="AR104" s="264"/>
    </row>
    <row r="105" spans="1:44" s="267" customFormat="1" ht="22.5" x14ac:dyDescent="0.2">
      <c r="A105" s="267">
        <v>12</v>
      </c>
      <c r="B105" s="342">
        <f t="shared" si="116"/>
        <v>12</v>
      </c>
      <c r="C105" s="342" t="str">
        <f t="shared" si="116"/>
        <v>Cheltuieli cu asigurarile si protectia sociala</v>
      </c>
      <c r="D105" s="370">
        <f t="shared" si="112"/>
        <v>0</v>
      </c>
      <c r="E105" s="264"/>
      <c r="F105" s="264"/>
      <c r="G105" s="264"/>
      <c r="H105" s="264"/>
      <c r="I105" s="264"/>
      <c r="J105" s="264"/>
      <c r="K105" s="264"/>
      <c r="L105" s="264"/>
      <c r="M105" s="264"/>
      <c r="N105" s="264"/>
      <c r="O105" s="264"/>
      <c r="P105" s="264"/>
      <c r="Q105" s="264"/>
      <c r="R105" s="264"/>
      <c r="S105" s="264"/>
      <c r="T105" s="264"/>
      <c r="U105" s="264"/>
      <c r="V105" s="264"/>
      <c r="W105" s="264"/>
      <c r="X105" s="264"/>
      <c r="Y105" s="264"/>
      <c r="Z105" s="264"/>
      <c r="AA105" s="264"/>
      <c r="AB105" s="264"/>
      <c r="AC105" s="264"/>
      <c r="AD105" s="264"/>
      <c r="AE105" s="264"/>
      <c r="AF105" s="264"/>
      <c r="AG105" s="264"/>
      <c r="AH105" s="264"/>
      <c r="AI105" s="264"/>
      <c r="AJ105" s="264"/>
      <c r="AK105" s="264"/>
      <c r="AL105" s="264"/>
      <c r="AM105" s="264"/>
      <c r="AN105" s="264"/>
      <c r="AO105" s="264"/>
      <c r="AP105" s="264"/>
      <c r="AQ105" s="264"/>
      <c r="AR105" s="264"/>
    </row>
    <row r="106" spans="1:44" s="266" customFormat="1" ht="15" customHeight="1" x14ac:dyDescent="0.2">
      <c r="A106" s="267">
        <v>13</v>
      </c>
      <c r="B106" s="342">
        <f t="shared" si="116"/>
        <v>13</v>
      </c>
      <c r="C106" s="342" t="str">
        <f t="shared" si="116"/>
        <v>Cheltuieli de personal</v>
      </c>
      <c r="D106" s="370">
        <f t="shared" si="112"/>
        <v>0</v>
      </c>
      <c r="E106" s="156">
        <f t="shared" ref="E106:X106" si="121">E101+E105</f>
        <v>0</v>
      </c>
      <c r="F106" s="156">
        <f t="shared" si="121"/>
        <v>0</v>
      </c>
      <c r="G106" s="156">
        <f t="shared" si="121"/>
        <v>0</v>
      </c>
      <c r="H106" s="156">
        <f t="shared" si="121"/>
        <v>0</v>
      </c>
      <c r="I106" s="156">
        <f t="shared" si="121"/>
        <v>0</v>
      </c>
      <c r="J106" s="156">
        <f t="shared" si="121"/>
        <v>0</v>
      </c>
      <c r="K106" s="156">
        <f t="shared" si="121"/>
        <v>0</v>
      </c>
      <c r="L106" s="156">
        <f t="shared" si="121"/>
        <v>0</v>
      </c>
      <c r="M106" s="156">
        <f t="shared" si="121"/>
        <v>0</v>
      </c>
      <c r="N106" s="156">
        <f t="shared" si="121"/>
        <v>0</v>
      </c>
      <c r="O106" s="156">
        <f t="shared" si="121"/>
        <v>0</v>
      </c>
      <c r="P106" s="156">
        <f t="shared" si="121"/>
        <v>0</v>
      </c>
      <c r="Q106" s="156">
        <f t="shared" si="121"/>
        <v>0</v>
      </c>
      <c r="R106" s="156">
        <f t="shared" si="121"/>
        <v>0</v>
      </c>
      <c r="S106" s="156">
        <f t="shared" si="121"/>
        <v>0</v>
      </c>
      <c r="T106" s="156">
        <f t="shared" si="121"/>
        <v>0</v>
      </c>
      <c r="U106" s="156">
        <f t="shared" si="121"/>
        <v>0</v>
      </c>
      <c r="V106" s="156">
        <f t="shared" si="121"/>
        <v>0</v>
      </c>
      <c r="W106" s="156">
        <f t="shared" si="121"/>
        <v>0</v>
      </c>
      <c r="X106" s="156">
        <f t="shared" si="121"/>
        <v>0</v>
      </c>
      <c r="Y106" s="156">
        <f t="shared" ref="Y106:AR106" si="122">Y101+Y105</f>
        <v>0</v>
      </c>
      <c r="Z106" s="156">
        <f t="shared" si="122"/>
        <v>0</v>
      </c>
      <c r="AA106" s="156">
        <f t="shared" si="122"/>
        <v>0</v>
      </c>
      <c r="AB106" s="156">
        <f t="shared" si="122"/>
        <v>0</v>
      </c>
      <c r="AC106" s="156">
        <f t="shared" si="122"/>
        <v>0</v>
      </c>
      <c r="AD106" s="156">
        <f t="shared" si="122"/>
        <v>0</v>
      </c>
      <c r="AE106" s="156">
        <f t="shared" si="122"/>
        <v>0</v>
      </c>
      <c r="AF106" s="156">
        <f t="shared" si="122"/>
        <v>0</v>
      </c>
      <c r="AG106" s="156">
        <f t="shared" si="122"/>
        <v>0</v>
      </c>
      <c r="AH106" s="156">
        <f t="shared" si="122"/>
        <v>0</v>
      </c>
      <c r="AI106" s="156">
        <f t="shared" si="122"/>
        <v>0</v>
      </c>
      <c r="AJ106" s="156">
        <f t="shared" si="122"/>
        <v>0</v>
      </c>
      <c r="AK106" s="156">
        <f t="shared" si="122"/>
        <v>0</v>
      </c>
      <c r="AL106" s="156">
        <f t="shared" si="122"/>
        <v>0</v>
      </c>
      <c r="AM106" s="156">
        <f t="shared" si="122"/>
        <v>0</v>
      </c>
      <c r="AN106" s="156">
        <f t="shared" si="122"/>
        <v>0</v>
      </c>
      <c r="AO106" s="156">
        <f t="shared" si="122"/>
        <v>0</v>
      </c>
      <c r="AP106" s="156">
        <f t="shared" si="122"/>
        <v>0</v>
      </c>
      <c r="AQ106" s="156">
        <f t="shared" si="122"/>
        <v>0</v>
      </c>
      <c r="AR106" s="156">
        <f t="shared" si="122"/>
        <v>0</v>
      </c>
    </row>
    <row r="107" spans="1:44" ht="22.5" x14ac:dyDescent="0.2">
      <c r="A107" s="267">
        <v>14</v>
      </c>
      <c r="B107" s="342">
        <f t="shared" si="116"/>
        <v>14</v>
      </c>
      <c r="C107" s="342" t="str">
        <f t="shared" si="116"/>
        <v>Cheltuieli de intretinere si reparatii capitale</v>
      </c>
      <c r="D107" s="370">
        <f t="shared" si="112"/>
        <v>0</v>
      </c>
      <c r="E107" s="264"/>
      <c r="F107" s="264"/>
      <c r="G107" s="264"/>
      <c r="H107" s="264"/>
      <c r="I107" s="264"/>
      <c r="J107" s="264"/>
      <c r="K107" s="264"/>
      <c r="L107" s="264"/>
      <c r="M107" s="264"/>
      <c r="N107" s="264"/>
      <c r="O107" s="264"/>
      <c r="P107" s="264"/>
      <c r="Q107" s="264"/>
      <c r="R107" s="264"/>
      <c r="S107" s="264"/>
      <c r="T107" s="264"/>
      <c r="U107" s="264"/>
      <c r="V107" s="264"/>
      <c r="W107" s="264"/>
      <c r="X107" s="264"/>
      <c r="Y107" s="264"/>
      <c r="Z107" s="264"/>
      <c r="AA107" s="264"/>
      <c r="AB107" s="264"/>
      <c r="AC107" s="264"/>
      <c r="AD107" s="264"/>
      <c r="AE107" s="264"/>
      <c r="AF107" s="264"/>
      <c r="AG107" s="264"/>
      <c r="AH107" s="264"/>
      <c r="AI107" s="264"/>
      <c r="AJ107" s="264"/>
      <c r="AK107" s="264"/>
      <c r="AL107" s="264"/>
      <c r="AM107" s="264"/>
      <c r="AN107" s="264"/>
      <c r="AO107" s="264"/>
      <c r="AP107" s="264"/>
      <c r="AQ107" s="264"/>
      <c r="AR107" s="264">
        <v>0</v>
      </c>
    </row>
    <row r="108" spans="1:44" ht="15" customHeight="1" x14ac:dyDescent="0.2">
      <c r="A108" s="267">
        <v>15</v>
      </c>
      <c r="B108" s="342">
        <f t="shared" si="116"/>
        <v>15</v>
      </c>
      <c r="C108" s="342" t="str">
        <f t="shared" si="116"/>
        <v>Cheltuieli generale de administratie</v>
      </c>
      <c r="D108" s="370">
        <f t="shared" si="112"/>
        <v>0</v>
      </c>
      <c r="E108" s="264"/>
      <c r="F108" s="264"/>
      <c r="G108" s="264"/>
      <c r="H108" s="264"/>
      <c r="I108" s="264"/>
      <c r="J108" s="264"/>
      <c r="K108" s="264"/>
      <c r="L108" s="264"/>
      <c r="M108" s="264"/>
      <c r="N108" s="264"/>
      <c r="O108" s="264"/>
      <c r="P108" s="264"/>
      <c r="Q108" s="264"/>
      <c r="R108" s="264"/>
      <c r="S108" s="264"/>
      <c r="T108" s="264"/>
      <c r="U108" s="264"/>
      <c r="V108" s="264"/>
      <c r="W108" s="264"/>
      <c r="X108" s="264"/>
      <c r="Y108" s="264"/>
      <c r="Z108" s="264"/>
      <c r="AA108" s="264"/>
      <c r="AB108" s="264"/>
      <c r="AC108" s="264"/>
      <c r="AD108" s="264"/>
      <c r="AE108" s="264"/>
      <c r="AF108" s="264"/>
      <c r="AG108" s="264"/>
      <c r="AH108" s="264"/>
      <c r="AI108" s="264"/>
      <c r="AJ108" s="264"/>
      <c r="AK108" s="264"/>
      <c r="AL108" s="264"/>
      <c r="AM108" s="264"/>
      <c r="AN108" s="264"/>
      <c r="AO108" s="264"/>
      <c r="AP108" s="264"/>
      <c r="AQ108" s="264"/>
      <c r="AR108" s="264">
        <v>0</v>
      </c>
    </row>
    <row r="109" spans="1:44" ht="15" customHeight="1" x14ac:dyDescent="0.2">
      <c r="A109" s="267">
        <v>16</v>
      </c>
      <c r="B109" s="342">
        <f t="shared" si="116"/>
        <v>16</v>
      </c>
      <c r="C109" s="342" t="str">
        <f t="shared" si="116"/>
        <v>Cheltuieli de vanzare si distributie</v>
      </c>
      <c r="D109" s="370">
        <f t="shared" si="112"/>
        <v>0</v>
      </c>
      <c r="E109" s="264"/>
      <c r="F109" s="264"/>
      <c r="G109" s="264"/>
      <c r="H109" s="264"/>
      <c r="I109" s="264"/>
      <c r="J109" s="264"/>
      <c r="K109" s="264"/>
      <c r="L109" s="264"/>
      <c r="M109" s="264"/>
      <c r="N109" s="264"/>
      <c r="O109" s="264"/>
      <c r="P109" s="264"/>
      <c r="Q109" s="264"/>
      <c r="R109" s="264"/>
      <c r="S109" s="264"/>
      <c r="T109" s="264"/>
      <c r="U109" s="264"/>
      <c r="V109" s="264"/>
      <c r="W109" s="264"/>
      <c r="X109" s="264"/>
      <c r="Y109" s="264"/>
      <c r="Z109" s="264"/>
      <c r="AA109" s="264"/>
      <c r="AB109" s="264"/>
      <c r="AC109" s="264"/>
      <c r="AD109" s="264"/>
      <c r="AE109" s="264"/>
      <c r="AF109" s="264"/>
      <c r="AG109" s="264"/>
      <c r="AH109" s="264"/>
      <c r="AI109" s="264"/>
      <c r="AJ109" s="264"/>
      <c r="AK109" s="264"/>
      <c r="AL109" s="264"/>
      <c r="AM109" s="264"/>
      <c r="AN109" s="264"/>
      <c r="AO109" s="264"/>
      <c r="AP109" s="264"/>
      <c r="AQ109" s="264"/>
      <c r="AR109" s="264">
        <v>0</v>
      </c>
    </row>
    <row r="110" spans="1:44" ht="15" customHeight="1" x14ac:dyDescent="0.2">
      <c r="A110" s="267">
        <v>17</v>
      </c>
      <c r="B110" s="342" t="e">
        <f>#REF!</f>
        <v>#REF!</v>
      </c>
      <c r="C110" s="342" t="e">
        <f>#REF!</f>
        <v>#REF!</v>
      </c>
      <c r="D110" s="370">
        <f t="shared" si="112"/>
        <v>0</v>
      </c>
      <c r="E110" s="264"/>
      <c r="F110" s="264"/>
      <c r="G110" s="264"/>
      <c r="H110" s="264"/>
      <c r="I110" s="264"/>
      <c r="J110" s="264"/>
      <c r="K110" s="264"/>
      <c r="L110" s="264"/>
      <c r="M110" s="264"/>
      <c r="N110" s="264"/>
      <c r="O110" s="264"/>
      <c r="P110" s="264"/>
      <c r="Q110" s="264"/>
      <c r="R110" s="264"/>
      <c r="S110" s="264"/>
      <c r="T110" s="264"/>
      <c r="U110" s="264"/>
      <c r="V110" s="264"/>
      <c r="W110" s="264"/>
      <c r="X110" s="264"/>
      <c r="Y110" s="264"/>
      <c r="Z110" s="264"/>
      <c r="AA110" s="264"/>
      <c r="AB110" s="264"/>
      <c r="AC110" s="264"/>
      <c r="AD110" s="264"/>
      <c r="AE110" s="264"/>
      <c r="AF110" s="264"/>
      <c r="AG110" s="264"/>
      <c r="AH110" s="264"/>
      <c r="AI110" s="264"/>
      <c r="AJ110" s="264"/>
      <c r="AK110" s="264"/>
      <c r="AL110" s="264"/>
      <c r="AM110" s="264"/>
      <c r="AN110" s="264"/>
      <c r="AO110" s="264"/>
      <c r="AP110" s="264"/>
      <c r="AQ110" s="264"/>
      <c r="AR110" s="264">
        <v>0</v>
      </c>
    </row>
    <row r="111" spans="1:44" ht="15" customHeight="1" x14ac:dyDescent="0.2">
      <c r="A111" s="267">
        <v>18</v>
      </c>
      <c r="B111" s="342" t="e">
        <f>#REF!</f>
        <v>#REF!</v>
      </c>
      <c r="C111" s="342" t="e">
        <f>#REF!</f>
        <v>#REF!</v>
      </c>
      <c r="D111" s="370">
        <f t="shared" si="112"/>
        <v>0</v>
      </c>
      <c r="E111" s="264"/>
      <c r="F111" s="264"/>
      <c r="G111" s="264"/>
      <c r="H111" s="264"/>
      <c r="I111" s="264"/>
      <c r="J111" s="264"/>
      <c r="K111" s="264"/>
      <c r="L111" s="264"/>
      <c r="M111" s="264"/>
      <c r="N111" s="264"/>
      <c r="O111" s="264"/>
      <c r="P111" s="264"/>
      <c r="Q111" s="264"/>
      <c r="R111" s="264"/>
      <c r="S111" s="264"/>
      <c r="T111" s="264"/>
      <c r="U111" s="264"/>
      <c r="V111" s="264"/>
      <c r="W111" s="264"/>
      <c r="X111" s="264"/>
      <c r="Y111" s="264"/>
      <c r="Z111" s="264"/>
      <c r="AA111" s="264"/>
      <c r="AB111" s="264"/>
      <c r="AC111" s="264"/>
      <c r="AD111" s="264"/>
      <c r="AE111" s="264"/>
      <c r="AF111" s="264"/>
      <c r="AG111" s="264"/>
      <c r="AH111" s="264"/>
      <c r="AI111" s="264"/>
      <c r="AJ111" s="264"/>
      <c r="AK111" s="264"/>
      <c r="AL111" s="264"/>
      <c r="AM111" s="264"/>
      <c r="AN111" s="264"/>
      <c r="AO111" s="264"/>
      <c r="AP111" s="264"/>
      <c r="AQ111" s="264"/>
      <c r="AR111" s="264">
        <v>0</v>
      </c>
    </row>
    <row r="112" spans="1:44" ht="15" customHeight="1" x14ac:dyDescent="0.2">
      <c r="A112" s="267">
        <v>19</v>
      </c>
      <c r="B112" s="342" t="e">
        <f>#REF!</f>
        <v>#REF!</v>
      </c>
      <c r="C112" s="342" t="e">
        <f>#REF!</f>
        <v>#REF!</v>
      </c>
      <c r="D112" s="370">
        <f t="shared" si="112"/>
        <v>0</v>
      </c>
      <c r="E112" s="264"/>
      <c r="F112" s="264"/>
      <c r="G112" s="264"/>
      <c r="H112" s="264"/>
      <c r="I112" s="264"/>
      <c r="J112" s="264"/>
      <c r="K112" s="264"/>
      <c r="L112" s="264"/>
      <c r="M112" s="264"/>
      <c r="N112" s="264"/>
      <c r="O112" s="264"/>
      <c r="P112" s="264"/>
      <c r="Q112" s="264"/>
      <c r="R112" s="264"/>
      <c r="S112" s="264"/>
      <c r="T112" s="264"/>
      <c r="U112" s="264"/>
      <c r="V112" s="264"/>
      <c r="W112" s="264"/>
      <c r="X112" s="264"/>
      <c r="Y112" s="264"/>
      <c r="Z112" s="264"/>
      <c r="AA112" s="264"/>
      <c r="AB112" s="264"/>
      <c r="AC112" s="264"/>
      <c r="AD112" s="264"/>
      <c r="AE112" s="264"/>
      <c r="AF112" s="264"/>
      <c r="AG112" s="264"/>
      <c r="AH112" s="264"/>
      <c r="AI112" s="264"/>
      <c r="AJ112" s="264"/>
      <c r="AK112" s="264"/>
      <c r="AL112" s="264"/>
      <c r="AM112" s="264"/>
      <c r="AN112" s="264"/>
      <c r="AO112" s="264"/>
      <c r="AP112" s="264"/>
      <c r="AQ112" s="264"/>
      <c r="AR112" s="264">
        <v>0</v>
      </c>
    </row>
    <row r="113" spans="1:44" s="267" customFormat="1" ht="15" customHeight="1" x14ac:dyDescent="0.2">
      <c r="A113" s="267">
        <v>20</v>
      </c>
      <c r="B113" s="342" t="e">
        <f>#REF!</f>
        <v>#REF!</v>
      </c>
      <c r="C113" s="342" t="e">
        <f>#REF!</f>
        <v>#REF!</v>
      </c>
      <c r="D113" s="370">
        <f t="shared" si="112"/>
        <v>0</v>
      </c>
      <c r="E113" s="264"/>
      <c r="F113" s="264"/>
      <c r="G113" s="264"/>
      <c r="H113" s="264"/>
      <c r="I113" s="264"/>
      <c r="J113" s="264"/>
      <c r="K113" s="264"/>
      <c r="L113" s="264"/>
      <c r="M113" s="264"/>
      <c r="N113" s="264"/>
      <c r="O113" s="264"/>
      <c r="P113" s="264"/>
      <c r="Q113" s="264"/>
      <c r="R113" s="264"/>
      <c r="S113" s="264"/>
      <c r="T113" s="264"/>
      <c r="U113" s="264"/>
      <c r="V113" s="264"/>
      <c r="W113" s="264"/>
      <c r="X113" s="264"/>
      <c r="Y113" s="264"/>
      <c r="Z113" s="264"/>
      <c r="AA113" s="264"/>
      <c r="AB113" s="264"/>
      <c r="AC113" s="264"/>
      <c r="AD113" s="264"/>
      <c r="AE113" s="264"/>
      <c r="AF113" s="264"/>
      <c r="AG113" s="264"/>
      <c r="AH113" s="264"/>
      <c r="AI113" s="264"/>
      <c r="AJ113" s="264"/>
      <c r="AK113" s="264"/>
      <c r="AL113" s="264"/>
      <c r="AM113" s="264"/>
      <c r="AN113" s="264"/>
      <c r="AO113" s="264"/>
      <c r="AP113" s="264"/>
      <c r="AQ113" s="264"/>
      <c r="AR113" s="264">
        <v>0</v>
      </c>
    </row>
    <row r="114" spans="1:44" s="267" customFormat="1" ht="15" customHeight="1" x14ac:dyDescent="0.2">
      <c r="A114" s="267">
        <v>21</v>
      </c>
      <c r="B114" s="342" t="e">
        <f>#REF!</f>
        <v>#REF!</v>
      </c>
      <c r="C114" s="342" t="e">
        <f>#REF!</f>
        <v>#REF!</v>
      </c>
      <c r="D114" s="370">
        <f t="shared" si="112"/>
        <v>0</v>
      </c>
      <c r="E114" s="264"/>
      <c r="F114" s="264"/>
      <c r="G114" s="264"/>
      <c r="H114" s="264"/>
      <c r="I114" s="264"/>
      <c r="J114" s="264"/>
      <c r="K114" s="264"/>
      <c r="L114" s="264"/>
      <c r="M114" s="264"/>
      <c r="N114" s="264"/>
      <c r="O114" s="264"/>
      <c r="P114" s="264"/>
      <c r="Q114" s="264"/>
      <c r="R114" s="264"/>
      <c r="S114" s="264"/>
      <c r="T114" s="264"/>
      <c r="U114" s="264"/>
      <c r="V114" s="264"/>
      <c r="W114" s="264"/>
      <c r="X114" s="264"/>
      <c r="Y114" s="264"/>
      <c r="Z114" s="264"/>
      <c r="AA114" s="264"/>
      <c r="AB114" s="264"/>
      <c r="AC114" s="264"/>
      <c r="AD114" s="264"/>
      <c r="AE114" s="264"/>
      <c r="AF114" s="264"/>
      <c r="AG114" s="264"/>
      <c r="AH114" s="264"/>
      <c r="AI114" s="264"/>
      <c r="AJ114" s="264"/>
      <c r="AK114" s="264"/>
      <c r="AL114" s="264"/>
      <c r="AM114" s="264"/>
      <c r="AN114" s="264"/>
      <c r="AO114" s="264"/>
      <c r="AP114" s="264"/>
      <c r="AQ114" s="264"/>
      <c r="AR114" s="264">
        <v>0</v>
      </c>
    </row>
    <row r="115" spans="1:44" s="267" customFormat="1" x14ac:dyDescent="0.2">
      <c r="A115" s="267">
        <v>22</v>
      </c>
      <c r="B115" s="342" t="e">
        <f>#REF!</f>
        <v>#REF!</v>
      </c>
      <c r="C115" s="342" t="e">
        <f>#REF!</f>
        <v>#REF!</v>
      </c>
      <c r="D115" s="370">
        <f t="shared" si="112"/>
        <v>0</v>
      </c>
      <c r="E115" s="264"/>
      <c r="F115" s="264"/>
      <c r="G115" s="264"/>
      <c r="H115" s="264"/>
      <c r="I115" s="264"/>
      <c r="J115" s="264"/>
      <c r="K115" s="264"/>
      <c r="L115" s="264"/>
      <c r="M115" s="264"/>
      <c r="N115" s="264"/>
      <c r="O115" s="264"/>
      <c r="P115" s="264"/>
      <c r="Q115" s="264"/>
      <c r="R115" s="264"/>
      <c r="S115" s="264"/>
      <c r="T115" s="264"/>
      <c r="U115" s="264"/>
      <c r="V115" s="264"/>
      <c r="W115" s="264"/>
      <c r="X115" s="264"/>
      <c r="Y115" s="264"/>
      <c r="Z115" s="264"/>
      <c r="AA115" s="264"/>
      <c r="AB115" s="264"/>
      <c r="AC115" s="264"/>
      <c r="AD115" s="264"/>
      <c r="AE115" s="264"/>
      <c r="AF115" s="264"/>
      <c r="AG115" s="264"/>
      <c r="AH115" s="264"/>
      <c r="AI115" s="264"/>
      <c r="AJ115" s="264"/>
      <c r="AK115" s="264"/>
      <c r="AL115" s="264"/>
      <c r="AM115" s="264"/>
      <c r="AN115" s="264"/>
      <c r="AO115" s="264"/>
      <c r="AP115" s="264"/>
      <c r="AQ115" s="264"/>
      <c r="AR115" s="264">
        <v>0</v>
      </c>
    </row>
    <row r="116" spans="1:44" s="267" customFormat="1" x14ac:dyDescent="0.2">
      <c r="A116" s="267">
        <v>23</v>
      </c>
      <c r="B116" s="342" t="e">
        <f>#REF!</f>
        <v>#REF!</v>
      </c>
      <c r="C116" s="342" t="e">
        <f>#REF!</f>
        <v>#REF!</v>
      </c>
      <c r="D116" s="370">
        <f t="shared" si="112"/>
        <v>0</v>
      </c>
      <c r="E116" s="264"/>
      <c r="F116" s="264"/>
      <c r="G116" s="264"/>
      <c r="H116" s="264"/>
      <c r="I116" s="264"/>
      <c r="J116" s="264"/>
      <c r="K116" s="264"/>
      <c r="L116" s="264"/>
      <c r="M116" s="264"/>
      <c r="N116" s="264"/>
      <c r="O116" s="264"/>
      <c r="P116" s="264"/>
      <c r="Q116" s="264"/>
      <c r="R116" s="264"/>
      <c r="S116" s="264"/>
      <c r="T116" s="264"/>
      <c r="U116" s="264"/>
      <c r="V116" s="264"/>
      <c r="W116" s="264"/>
      <c r="X116" s="264"/>
      <c r="Y116" s="264"/>
      <c r="Z116" s="264"/>
      <c r="AA116" s="264"/>
      <c r="AB116" s="264"/>
      <c r="AC116" s="264"/>
      <c r="AD116" s="264"/>
      <c r="AE116" s="264"/>
      <c r="AF116" s="264"/>
      <c r="AG116" s="264"/>
      <c r="AH116" s="264"/>
      <c r="AI116" s="264"/>
      <c r="AJ116" s="264"/>
      <c r="AK116" s="264"/>
      <c r="AL116" s="264"/>
      <c r="AM116" s="264"/>
      <c r="AN116" s="264"/>
      <c r="AO116" s="264"/>
      <c r="AP116" s="264"/>
      <c r="AQ116" s="264"/>
      <c r="AR116" s="264">
        <v>0</v>
      </c>
    </row>
    <row r="117" spans="1:44" s="267" customFormat="1" ht="15" customHeight="1" x14ac:dyDescent="0.2">
      <c r="A117" s="267">
        <v>24</v>
      </c>
      <c r="B117" s="342" t="e">
        <f>#REF!</f>
        <v>#REF!</v>
      </c>
      <c r="C117" s="342" t="e">
        <f>#REF!</f>
        <v>#REF!</v>
      </c>
      <c r="D117" s="370">
        <f t="shared" si="112"/>
        <v>0</v>
      </c>
      <c r="E117" s="264"/>
      <c r="F117" s="264"/>
      <c r="G117" s="264"/>
      <c r="H117" s="264"/>
      <c r="I117" s="264"/>
      <c r="J117" s="264"/>
      <c r="K117" s="264"/>
      <c r="L117" s="264"/>
      <c r="M117" s="264"/>
      <c r="N117" s="264"/>
      <c r="O117" s="264"/>
      <c r="P117" s="264"/>
      <c r="Q117" s="264"/>
      <c r="R117" s="264"/>
      <c r="S117" s="264"/>
      <c r="T117" s="264"/>
      <c r="U117" s="264"/>
      <c r="V117" s="264"/>
      <c r="W117" s="264"/>
      <c r="X117" s="264"/>
      <c r="Y117" s="264"/>
      <c r="Z117" s="264"/>
      <c r="AA117" s="264"/>
      <c r="AB117" s="264"/>
      <c r="AC117" s="264"/>
      <c r="AD117" s="264"/>
      <c r="AE117" s="264"/>
      <c r="AF117" s="264"/>
      <c r="AG117" s="264"/>
      <c r="AH117" s="264"/>
      <c r="AI117" s="264"/>
      <c r="AJ117" s="264"/>
      <c r="AK117" s="264"/>
      <c r="AL117" s="264"/>
      <c r="AM117" s="264"/>
      <c r="AN117" s="264"/>
      <c r="AO117" s="264"/>
      <c r="AP117" s="264"/>
      <c r="AQ117" s="264"/>
      <c r="AR117" s="264">
        <v>0</v>
      </c>
    </row>
    <row r="118" spans="1:44" s="267" customFormat="1" ht="15" customHeight="1" x14ac:dyDescent="0.2">
      <c r="A118" s="267">
        <v>25</v>
      </c>
      <c r="B118" s="342" t="e">
        <f>#REF!</f>
        <v>#REF!</v>
      </c>
      <c r="C118" s="342" t="e">
        <f>#REF!</f>
        <v>#REF!</v>
      </c>
      <c r="D118" s="370">
        <f t="shared" si="112"/>
        <v>0</v>
      </c>
      <c r="E118" s="264"/>
      <c r="F118" s="264"/>
      <c r="G118" s="264"/>
      <c r="H118" s="264"/>
      <c r="I118" s="264"/>
      <c r="J118" s="264"/>
      <c r="K118" s="264"/>
      <c r="L118" s="264"/>
      <c r="M118" s="264"/>
      <c r="N118" s="264"/>
      <c r="O118" s="264"/>
      <c r="P118" s="264"/>
      <c r="Q118" s="264"/>
      <c r="R118" s="264"/>
      <c r="S118" s="264"/>
      <c r="T118" s="264"/>
      <c r="U118" s="264"/>
      <c r="V118" s="264"/>
      <c r="W118" s="264"/>
      <c r="X118" s="264"/>
      <c r="Y118" s="264"/>
      <c r="Z118" s="264"/>
      <c r="AA118" s="264"/>
      <c r="AB118" s="264"/>
      <c r="AC118" s="264"/>
      <c r="AD118" s="264"/>
      <c r="AE118" s="264"/>
      <c r="AF118" s="264"/>
      <c r="AG118" s="264"/>
      <c r="AH118" s="264"/>
      <c r="AI118" s="264"/>
      <c r="AJ118" s="264"/>
      <c r="AK118" s="264"/>
      <c r="AL118" s="264"/>
      <c r="AM118" s="264"/>
      <c r="AN118" s="264"/>
      <c r="AO118" s="264"/>
      <c r="AP118" s="264"/>
      <c r="AQ118" s="264"/>
      <c r="AR118" s="264">
        <v>0</v>
      </c>
    </row>
    <row r="119" spans="1:44" s="267" customFormat="1" x14ac:dyDescent="0.2">
      <c r="A119" s="267">
        <v>26</v>
      </c>
      <c r="B119" s="342" t="e">
        <f>#REF!</f>
        <v>#REF!</v>
      </c>
      <c r="C119" s="342" t="e">
        <f>#REF!</f>
        <v>#REF!</v>
      </c>
      <c r="D119" s="370">
        <f t="shared" si="112"/>
        <v>0</v>
      </c>
      <c r="E119" s="264"/>
      <c r="F119" s="264"/>
      <c r="G119" s="264"/>
      <c r="H119" s="264"/>
      <c r="I119" s="264"/>
      <c r="J119" s="264"/>
      <c r="K119" s="264"/>
      <c r="L119" s="264"/>
      <c r="M119" s="264"/>
      <c r="N119" s="264"/>
      <c r="O119" s="264"/>
      <c r="P119" s="264"/>
      <c r="Q119" s="264"/>
      <c r="R119" s="264"/>
      <c r="S119" s="264"/>
      <c r="T119" s="264"/>
      <c r="U119" s="264"/>
      <c r="V119" s="264"/>
      <c r="W119" s="264"/>
      <c r="X119" s="264"/>
      <c r="Y119" s="264"/>
      <c r="Z119" s="264"/>
      <c r="AA119" s="264"/>
      <c r="AB119" s="264"/>
      <c r="AC119" s="264"/>
      <c r="AD119" s="264"/>
      <c r="AE119" s="264"/>
      <c r="AF119" s="264"/>
      <c r="AG119" s="264"/>
      <c r="AH119" s="264"/>
      <c r="AI119" s="264"/>
      <c r="AJ119" s="264"/>
      <c r="AK119" s="264"/>
      <c r="AL119" s="264"/>
      <c r="AM119" s="264"/>
      <c r="AN119" s="264"/>
      <c r="AO119" s="264"/>
      <c r="AP119" s="264"/>
      <c r="AQ119" s="264"/>
      <c r="AR119" s="264">
        <v>0</v>
      </c>
    </row>
    <row r="120" spans="1:44" s="267" customFormat="1" x14ac:dyDescent="0.2">
      <c r="A120" s="267">
        <v>27</v>
      </c>
      <c r="B120" s="342" t="e">
        <f>#REF!</f>
        <v>#REF!</v>
      </c>
      <c r="C120" s="342" t="e">
        <f>#REF!</f>
        <v>#REF!</v>
      </c>
      <c r="D120" s="370">
        <f t="shared" si="112"/>
        <v>0</v>
      </c>
      <c r="E120" s="264"/>
      <c r="F120" s="264"/>
      <c r="G120" s="264"/>
      <c r="H120" s="264"/>
      <c r="I120" s="264"/>
      <c r="J120" s="264"/>
      <c r="K120" s="264"/>
      <c r="L120" s="264"/>
      <c r="M120" s="264"/>
      <c r="N120" s="264"/>
      <c r="O120" s="264"/>
      <c r="P120" s="264"/>
      <c r="Q120" s="264"/>
      <c r="R120" s="264"/>
      <c r="S120" s="264"/>
      <c r="T120" s="264"/>
      <c r="U120" s="264"/>
      <c r="V120" s="264"/>
      <c r="W120" s="264"/>
      <c r="X120" s="264"/>
      <c r="Y120" s="264"/>
      <c r="Z120" s="264"/>
      <c r="AA120" s="264"/>
      <c r="AB120" s="264"/>
      <c r="AC120" s="264"/>
      <c r="AD120" s="264"/>
      <c r="AE120" s="264"/>
      <c r="AF120" s="264"/>
      <c r="AG120" s="264"/>
      <c r="AH120" s="264"/>
      <c r="AI120" s="264"/>
      <c r="AJ120" s="264"/>
      <c r="AK120" s="264"/>
      <c r="AL120" s="264"/>
      <c r="AM120" s="264"/>
      <c r="AN120" s="264"/>
      <c r="AO120" s="264"/>
      <c r="AP120" s="264"/>
      <c r="AQ120" s="264"/>
      <c r="AR120" s="264">
        <v>0</v>
      </c>
    </row>
    <row r="121" spans="1:44" s="267" customFormat="1" ht="36.6" customHeight="1" x14ac:dyDescent="0.2">
      <c r="A121" s="267">
        <v>28</v>
      </c>
      <c r="B121" s="342" t="e">
        <f>#REF!</f>
        <v>#REF!</v>
      </c>
      <c r="C121" s="342" t="e">
        <f>#REF!</f>
        <v>#REF!</v>
      </c>
      <c r="D121" s="370">
        <f t="shared" si="112"/>
        <v>0</v>
      </c>
      <c r="E121" s="264"/>
      <c r="F121" s="264"/>
      <c r="G121" s="264"/>
      <c r="H121" s="264"/>
      <c r="I121" s="264"/>
      <c r="J121" s="264"/>
      <c r="K121" s="264"/>
      <c r="L121" s="264"/>
      <c r="M121" s="264"/>
      <c r="N121" s="264"/>
      <c r="O121" s="264"/>
      <c r="P121" s="264"/>
      <c r="Q121" s="264"/>
      <c r="R121" s="264"/>
      <c r="S121" s="264"/>
      <c r="T121" s="264"/>
      <c r="U121" s="264"/>
      <c r="V121" s="264"/>
      <c r="W121" s="264"/>
      <c r="X121" s="264"/>
      <c r="Y121" s="264"/>
      <c r="Z121" s="264"/>
      <c r="AA121" s="264"/>
      <c r="AB121" s="264"/>
      <c r="AC121" s="264"/>
      <c r="AD121" s="264"/>
      <c r="AE121" s="264"/>
      <c r="AF121" s="264"/>
      <c r="AG121" s="264"/>
      <c r="AH121" s="264"/>
      <c r="AI121" s="264"/>
      <c r="AJ121" s="264"/>
      <c r="AK121" s="264"/>
      <c r="AL121" s="264"/>
      <c r="AM121" s="264"/>
      <c r="AN121" s="264"/>
      <c r="AO121" s="264"/>
      <c r="AP121" s="264"/>
      <c r="AQ121" s="264"/>
      <c r="AR121" s="264">
        <v>0</v>
      </c>
    </row>
    <row r="122" spans="1:44" s="267" customFormat="1" x14ac:dyDescent="0.2">
      <c r="B122" s="342" t="e">
        <f>#REF!</f>
        <v>#REF!</v>
      </c>
      <c r="C122" s="342" t="e">
        <f>#REF!</f>
        <v>#REF!</v>
      </c>
      <c r="D122" s="370">
        <f t="shared" si="112"/>
        <v>0</v>
      </c>
      <c r="E122" s="264"/>
      <c r="F122" s="264"/>
      <c r="G122" s="264"/>
      <c r="H122" s="264"/>
      <c r="I122" s="264"/>
      <c r="J122" s="264"/>
      <c r="K122" s="264"/>
      <c r="L122" s="264"/>
      <c r="M122" s="264"/>
      <c r="N122" s="264"/>
      <c r="O122" s="264"/>
      <c r="P122" s="264"/>
      <c r="Q122" s="264"/>
      <c r="R122" s="264"/>
      <c r="S122" s="264"/>
      <c r="T122" s="264"/>
      <c r="U122" s="264"/>
      <c r="V122" s="264"/>
      <c r="W122" s="264"/>
      <c r="X122" s="264"/>
      <c r="Y122" s="264"/>
      <c r="Z122" s="264"/>
      <c r="AA122" s="264"/>
      <c r="AB122" s="264"/>
      <c r="AC122" s="264"/>
      <c r="AD122" s="264"/>
      <c r="AE122" s="264"/>
      <c r="AF122" s="264"/>
      <c r="AG122" s="264"/>
      <c r="AH122" s="264"/>
      <c r="AI122" s="264"/>
      <c r="AJ122" s="264"/>
      <c r="AK122" s="264"/>
      <c r="AL122" s="264"/>
      <c r="AM122" s="264"/>
      <c r="AN122" s="264"/>
      <c r="AO122" s="264"/>
      <c r="AP122" s="264"/>
      <c r="AQ122" s="264"/>
      <c r="AR122" s="264">
        <v>0</v>
      </c>
    </row>
    <row r="123" spans="1:44" s="267" customFormat="1" ht="25.9" hidden="1" customHeight="1" x14ac:dyDescent="0.2">
      <c r="B123" s="342" t="e">
        <f>#REF!</f>
        <v>#REF!</v>
      </c>
      <c r="C123" s="342" t="e">
        <f>#REF!</f>
        <v>#REF!</v>
      </c>
      <c r="D123" s="370">
        <f t="shared" si="112"/>
        <v>0</v>
      </c>
      <c r="E123" s="264"/>
      <c r="F123" s="264"/>
      <c r="G123" s="264"/>
      <c r="H123" s="264"/>
      <c r="I123" s="264"/>
      <c r="J123" s="264"/>
      <c r="K123" s="264"/>
      <c r="L123" s="264"/>
      <c r="M123" s="264"/>
      <c r="N123" s="264"/>
      <c r="O123" s="264"/>
      <c r="P123" s="264"/>
      <c r="Q123" s="264"/>
      <c r="R123" s="264"/>
      <c r="S123" s="264"/>
      <c r="T123" s="264"/>
      <c r="U123" s="264"/>
      <c r="V123" s="264"/>
      <c r="W123" s="264"/>
      <c r="X123" s="264"/>
      <c r="Y123" s="264"/>
      <c r="Z123" s="264"/>
      <c r="AA123" s="264"/>
      <c r="AB123" s="264"/>
      <c r="AC123" s="264"/>
      <c r="AD123" s="264"/>
      <c r="AE123" s="264"/>
      <c r="AF123" s="264"/>
      <c r="AG123" s="264"/>
      <c r="AH123" s="264"/>
      <c r="AI123" s="264"/>
      <c r="AJ123" s="264"/>
      <c r="AK123" s="264"/>
      <c r="AL123" s="264"/>
      <c r="AM123" s="264"/>
      <c r="AN123" s="264"/>
      <c r="AO123" s="264"/>
      <c r="AP123" s="264"/>
      <c r="AQ123" s="264"/>
      <c r="AR123" s="264">
        <v>0</v>
      </c>
    </row>
    <row r="124" spans="1:44" s="267" customFormat="1" ht="25.9" customHeight="1" x14ac:dyDescent="0.2">
      <c r="B124" s="342" t="e">
        <f>#REF!</f>
        <v>#REF!</v>
      </c>
      <c r="C124" s="342" t="e">
        <f>#REF!</f>
        <v>#REF!</v>
      </c>
      <c r="D124" s="370">
        <f t="shared" si="112"/>
        <v>0</v>
      </c>
      <c r="E124" s="264"/>
      <c r="F124" s="264"/>
      <c r="G124" s="264"/>
      <c r="H124" s="264"/>
      <c r="I124" s="264"/>
      <c r="J124" s="264"/>
      <c r="K124" s="264"/>
      <c r="L124" s="264"/>
      <c r="M124" s="264"/>
      <c r="N124" s="264"/>
      <c r="O124" s="264"/>
      <c r="P124" s="264"/>
      <c r="Q124" s="264"/>
      <c r="R124" s="264"/>
      <c r="S124" s="264"/>
      <c r="T124" s="264"/>
      <c r="U124" s="264"/>
      <c r="V124" s="264"/>
      <c r="W124" s="264"/>
      <c r="X124" s="264"/>
      <c r="Y124" s="264"/>
      <c r="Z124" s="264"/>
      <c r="AA124" s="264"/>
      <c r="AB124" s="264"/>
      <c r="AC124" s="264"/>
      <c r="AD124" s="264"/>
      <c r="AE124" s="264"/>
      <c r="AF124" s="264"/>
      <c r="AG124" s="264"/>
      <c r="AH124" s="264"/>
      <c r="AI124" s="264"/>
      <c r="AJ124" s="264"/>
      <c r="AK124" s="264"/>
      <c r="AL124" s="264"/>
      <c r="AM124" s="264"/>
      <c r="AN124" s="264"/>
      <c r="AO124" s="264"/>
      <c r="AP124" s="264"/>
      <c r="AQ124" s="264"/>
      <c r="AR124" s="264">
        <v>0</v>
      </c>
    </row>
    <row r="125" spans="1:44" s="267" customFormat="1" ht="25.9" customHeight="1" x14ac:dyDescent="0.2">
      <c r="B125" s="342" t="e">
        <f>#REF!</f>
        <v>#REF!</v>
      </c>
      <c r="C125" s="342" t="e">
        <f>#REF!</f>
        <v>#REF!</v>
      </c>
      <c r="D125" s="370">
        <f t="shared" si="112"/>
        <v>0</v>
      </c>
      <c r="E125" s="264"/>
      <c r="F125" s="264"/>
      <c r="G125" s="264"/>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v>0</v>
      </c>
    </row>
    <row r="126" spans="1:44" s="259" customFormat="1" ht="33.75" x14ac:dyDescent="0.2">
      <c r="A126" s="267">
        <v>29</v>
      </c>
      <c r="B126" s="342">
        <f t="shared" ref="B126:C128" si="123">B32</f>
        <v>17</v>
      </c>
      <c r="C126" s="342" t="str">
        <f t="shared" si="123"/>
        <v>…………... ( se vor adauga linii si se vor completa conform prevederilor ghidurilor specifice)</v>
      </c>
      <c r="D126" s="370">
        <f t="shared" si="112"/>
        <v>0</v>
      </c>
      <c r="E126" s="264"/>
      <c r="F126" s="264"/>
      <c r="G126" s="264"/>
      <c r="H126" s="264"/>
      <c r="I126" s="264"/>
      <c r="J126" s="264"/>
      <c r="K126" s="264"/>
      <c r="L126" s="264"/>
      <c r="M126" s="264"/>
      <c r="N126" s="264"/>
      <c r="O126" s="264"/>
      <c r="P126" s="264"/>
      <c r="Q126" s="264"/>
      <c r="R126" s="264"/>
      <c r="S126" s="264"/>
      <c r="T126" s="264"/>
      <c r="U126" s="264"/>
      <c r="V126" s="264"/>
      <c r="W126" s="264"/>
      <c r="X126" s="264"/>
      <c r="Y126" s="264"/>
      <c r="Z126" s="264"/>
      <c r="AA126" s="264"/>
      <c r="AB126" s="264"/>
      <c r="AC126" s="264"/>
      <c r="AD126" s="264"/>
      <c r="AE126" s="264"/>
      <c r="AF126" s="264"/>
      <c r="AG126" s="264"/>
      <c r="AH126" s="264"/>
      <c r="AI126" s="264"/>
      <c r="AJ126" s="264"/>
      <c r="AK126" s="264"/>
      <c r="AL126" s="264"/>
      <c r="AM126" s="264"/>
      <c r="AN126" s="264"/>
      <c r="AO126" s="264"/>
      <c r="AP126" s="264"/>
      <c r="AQ126" s="264"/>
      <c r="AR126" s="264">
        <v>0</v>
      </c>
    </row>
    <row r="127" spans="1:44" s="276" customFormat="1" ht="33.75" x14ac:dyDescent="0.2">
      <c r="A127" s="267">
        <v>30</v>
      </c>
      <c r="B127" s="342">
        <f t="shared" si="123"/>
        <v>18</v>
      </c>
      <c r="C127" s="342" t="str">
        <f t="shared" si="123"/>
        <v>………………. ( se vor adauga linii si se vor completa conform prevederilor ghidurilor specifice)</v>
      </c>
      <c r="D127" s="370">
        <f t="shared" si="112"/>
        <v>0</v>
      </c>
      <c r="E127" s="264"/>
      <c r="F127" s="264"/>
      <c r="G127" s="264"/>
      <c r="H127" s="264"/>
      <c r="I127" s="264"/>
      <c r="J127" s="264"/>
      <c r="K127" s="264"/>
      <c r="L127" s="264"/>
      <c r="M127" s="264"/>
      <c r="N127" s="264"/>
      <c r="O127" s="264"/>
      <c r="P127" s="264"/>
      <c r="Q127" s="264"/>
      <c r="R127" s="264"/>
      <c r="S127" s="264"/>
      <c r="T127" s="264"/>
      <c r="U127" s="264"/>
      <c r="V127" s="264"/>
      <c r="W127" s="264"/>
      <c r="X127" s="264"/>
      <c r="Y127" s="264"/>
      <c r="Z127" s="264"/>
      <c r="AA127" s="264"/>
      <c r="AB127" s="264"/>
      <c r="AC127" s="264"/>
      <c r="AD127" s="264"/>
      <c r="AE127" s="264"/>
      <c r="AF127" s="264"/>
      <c r="AG127" s="264"/>
      <c r="AH127" s="264"/>
      <c r="AI127" s="264"/>
      <c r="AJ127" s="264"/>
      <c r="AK127" s="264"/>
      <c r="AL127" s="264"/>
      <c r="AM127" s="264"/>
      <c r="AN127" s="264"/>
      <c r="AO127" s="264"/>
      <c r="AP127" s="264"/>
      <c r="AQ127" s="264"/>
      <c r="AR127" s="264">
        <v>0</v>
      </c>
    </row>
    <row r="128" spans="1:44" s="266" customFormat="1" ht="30" customHeight="1" x14ac:dyDescent="0.2">
      <c r="B128" s="343">
        <f t="shared" si="123"/>
        <v>19</v>
      </c>
      <c r="C128" s="343" t="str">
        <f t="shared" si="123"/>
        <v>Total cheltuieli operationale</v>
      </c>
      <c r="D128" s="370">
        <f t="shared" si="112"/>
        <v>0</v>
      </c>
      <c r="E128" s="156">
        <f t="shared" ref="E128:X128" si="124">E100+E106+E107+SUM(E108:E127)</f>
        <v>0</v>
      </c>
      <c r="F128" s="156">
        <f t="shared" si="124"/>
        <v>0</v>
      </c>
      <c r="G128" s="156">
        <f t="shared" si="124"/>
        <v>0</v>
      </c>
      <c r="H128" s="156">
        <f t="shared" si="124"/>
        <v>0</v>
      </c>
      <c r="I128" s="156">
        <f t="shared" si="124"/>
        <v>0</v>
      </c>
      <c r="J128" s="156">
        <f t="shared" si="124"/>
        <v>0</v>
      </c>
      <c r="K128" s="156">
        <f t="shared" si="124"/>
        <v>0</v>
      </c>
      <c r="L128" s="156">
        <f t="shared" si="124"/>
        <v>0</v>
      </c>
      <c r="M128" s="156">
        <f t="shared" si="124"/>
        <v>0</v>
      </c>
      <c r="N128" s="156">
        <f t="shared" si="124"/>
        <v>0</v>
      </c>
      <c r="O128" s="156">
        <f t="shared" si="124"/>
        <v>0</v>
      </c>
      <c r="P128" s="156">
        <f t="shared" si="124"/>
        <v>0</v>
      </c>
      <c r="Q128" s="156">
        <f t="shared" si="124"/>
        <v>0</v>
      </c>
      <c r="R128" s="156">
        <f t="shared" si="124"/>
        <v>0</v>
      </c>
      <c r="S128" s="156">
        <f t="shared" si="124"/>
        <v>0</v>
      </c>
      <c r="T128" s="156">
        <f t="shared" si="124"/>
        <v>0</v>
      </c>
      <c r="U128" s="156">
        <f t="shared" si="124"/>
        <v>0</v>
      </c>
      <c r="V128" s="156">
        <f t="shared" si="124"/>
        <v>0</v>
      </c>
      <c r="W128" s="156">
        <f t="shared" si="124"/>
        <v>0</v>
      </c>
      <c r="X128" s="156">
        <f t="shared" si="124"/>
        <v>0</v>
      </c>
      <c r="Y128" s="156">
        <f t="shared" ref="Y128:AR128" si="125">Y100+Y106+Y107+SUM(Y108:Y127)</f>
        <v>0</v>
      </c>
      <c r="Z128" s="156">
        <f t="shared" si="125"/>
        <v>0</v>
      </c>
      <c r="AA128" s="156">
        <f t="shared" si="125"/>
        <v>0</v>
      </c>
      <c r="AB128" s="156">
        <f t="shared" si="125"/>
        <v>0</v>
      </c>
      <c r="AC128" s="156">
        <f t="shared" si="125"/>
        <v>0</v>
      </c>
      <c r="AD128" s="156">
        <f t="shared" si="125"/>
        <v>0</v>
      </c>
      <c r="AE128" s="156">
        <f t="shared" si="125"/>
        <v>0</v>
      </c>
      <c r="AF128" s="156">
        <f t="shared" si="125"/>
        <v>0</v>
      </c>
      <c r="AG128" s="156">
        <f t="shared" si="125"/>
        <v>0</v>
      </c>
      <c r="AH128" s="156">
        <f t="shared" si="125"/>
        <v>0</v>
      </c>
      <c r="AI128" s="156">
        <f t="shared" si="125"/>
        <v>0</v>
      </c>
      <c r="AJ128" s="156">
        <f t="shared" si="125"/>
        <v>0</v>
      </c>
      <c r="AK128" s="156">
        <f t="shared" si="125"/>
        <v>0</v>
      </c>
      <c r="AL128" s="156">
        <f t="shared" si="125"/>
        <v>0</v>
      </c>
      <c r="AM128" s="156">
        <f t="shared" si="125"/>
        <v>0</v>
      </c>
      <c r="AN128" s="156">
        <f t="shared" si="125"/>
        <v>0</v>
      </c>
      <c r="AO128" s="156">
        <f t="shared" si="125"/>
        <v>0</v>
      </c>
      <c r="AP128" s="156">
        <f t="shared" si="125"/>
        <v>0</v>
      </c>
      <c r="AQ128" s="156">
        <f t="shared" si="125"/>
        <v>0</v>
      </c>
      <c r="AR128" s="156">
        <f t="shared" si="125"/>
        <v>0</v>
      </c>
    </row>
    <row r="129" spans="2:44" s="269" customFormat="1" x14ac:dyDescent="0.2">
      <c r="B129" s="339">
        <v>36</v>
      </c>
      <c r="C129" s="263" t="s">
        <v>462</v>
      </c>
      <c r="D129" s="370">
        <f t="shared" ref="D129:D134" si="126">SUM(E129:AR129)</f>
        <v>0</v>
      </c>
      <c r="E129" s="270">
        <v>0</v>
      </c>
      <c r="F129" s="270">
        <v>0</v>
      </c>
      <c r="G129" s="270">
        <v>0</v>
      </c>
      <c r="H129" s="270">
        <v>0</v>
      </c>
      <c r="I129" s="270">
        <v>0</v>
      </c>
      <c r="J129" s="270">
        <v>0</v>
      </c>
      <c r="K129" s="270">
        <v>0</v>
      </c>
      <c r="L129" s="270">
        <v>0</v>
      </c>
      <c r="M129" s="270">
        <v>0</v>
      </c>
      <c r="N129" s="270">
        <v>0</v>
      </c>
      <c r="O129" s="270">
        <v>0</v>
      </c>
      <c r="P129" s="270">
        <v>0</v>
      </c>
      <c r="Q129" s="270">
        <v>0</v>
      </c>
      <c r="R129" s="270">
        <v>0</v>
      </c>
      <c r="S129" s="270">
        <v>0</v>
      </c>
      <c r="T129" s="270">
        <v>0</v>
      </c>
      <c r="U129" s="270">
        <v>0</v>
      </c>
      <c r="V129" s="270">
        <v>0</v>
      </c>
      <c r="W129" s="270">
        <v>0</v>
      </c>
      <c r="X129" s="270">
        <v>0</v>
      </c>
      <c r="Y129" s="270">
        <v>0</v>
      </c>
      <c r="Z129" s="270">
        <v>0</v>
      </c>
      <c r="AA129" s="270">
        <v>0</v>
      </c>
      <c r="AB129" s="270">
        <v>0</v>
      </c>
      <c r="AC129" s="270">
        <v>0</v>
      </c>
      <c r="AD129" s="270">
        <v>0</v>
      </c>
      <c r="AE129" s="270">
        <v>0</v>
      </c>
      <c r="AF129" s="270">
        <v>0</v>
      </c>
      <c r="AG129" s="270">
        <v>0</v>
      </c>
      <c r="AH129" s="270">
        <v>0</v>
      </c>
      <c r="AI129" s="270">
        <v>0</v>
      </c>
      <c r="AJ129" s="270">
        <v>0</v>
      </c>
      <c r="AK129" s="270">
        <v>0</v>
      </c>
      <c r="AL129" s="270">
        <v>0</v>
      </c>
      <c r="AM129" s="270">
        <v>0</v>
      </c>
      <c r="AN129" s="270">
        <v>0</v>
      </c>
      <c r="AO129" s="270">
        <v>0</v>
      </c>
      <c r="AP129" s="270">
        <v>0</v>
      </c>
      <c r="AQ129" s="270">
        <v>0</v>
      </c>
      <c r="AR129" s="270">
        <v>0</v>
      </c>
    </row>
    <row r="130" spans="2:44" s="266" customFormat="1" ht="32.25" customHeight="1" x14ac:dyDescent="0.2">
      <c r="B130" s="339">
        <v>37</v>
      </c>
      <c r="C130" s="268" t="s">
        <v>463</v>
      </c>
      <c r="D130" s="370">
        <f t="shared" si="126"/>
        <v>0</v>
      </c>
      <c r="E130" s="156">
        <f t="shared" ref="E130:X130" si="127">E92-E128</f>
        <v>0</v>
      </c>
      <c r="F130" s="156">
        <f t="shared" si="127"/>
        <v>0</v>
      </c>
      <c r="G130" s="156">
        <f t="shared" si="127"/>
        <v>0</v>
      </c>
      <c r="H130" s="156">
        <f t="shared" si="127"/>
        <v>0</v>
      </c>
      <c r="I130" s="156">
        <f t="shared" si="127"/>
        <v>0</v>
      </c>
      <c r="J130" s="156">
        <f t="shared" si="127"/>
        <v>0</v>
      </c>
      <c r="K130" s="156">
        <f t="shared" si="127"/>
        <v>0</v>
      </c>
      <c r="L130" s="156">
        <f t="shared" si="127"/>
        <v>0</v>
      </c>
      <c r="M130" s="156">
        <f t="shared" si="127"/>
        <v>0</v>
      </c>
      <c r="N130" s="156">
        <f t="shared" si="127"/>
        <v>0</v>
      </c>
      <c r="O130" s="156">
        <f t="shared" si="127"/>
        <v>0</v>
      </c>
      <c r="P130" s="156">
        <f t="shared" si="127"/>
        <v>0</v>
      </c>
      <c r="Q130" s="156">
        <f t="shared" si="127"/>
        <v>0</v>
      </c>
      <c r="R130" s="156">
        <f t="shared" si="127"/>
        <v>0</v>
      </c>
      <c r="S130" s="156">
        <f t="shared" si="127"/>
        <v>0</v>
      </c>
      <c r="T130" s="156">
        <f t="shared" si="127"/>
        <v>0</v>
      </c>
      <c r="U130" s="156">
        <f t="shared" si="127"/>
        <v>0</v>
      </c>
      <c r="V130" s="156">
        <f t="shared" si="127"/>
        <v>0</v>
      </c>
      <c r="W130" s="156">
        <f t="shared" si="127"/>
        <v>0</v>
      </c>
      <c r="X130" s="156">
        <f t="shared" si="127"/>
        <v>0</v>
      </c>
      <c r="Y130" s="156">
        <f t="shared" ref="Y130:AR130" si="128">Y92-Y128</f>
        <v>0</v>
      </c>
      <c r="Z130" s="156">
        <f t="shared" si="128"/>
        <v>0</v>
      </c>
      <c r="AA130" s="156">
        <f t="shared" si="128"/>
        <v>0</v>
      </c>
      <c r="AB130" s="156">
        <f t="shared" si="128"/>
        <v>0</v>
      </c>
      <c r="AC130" s="156">
        <f t="shared" si="128"/>
        <v>0</v>
      </c>
      <c r="AD130" s="156">
        <f t="shared" si="128"/>
        <v>0</v>
      </c>
      <c r="AE130" s="156">
        <f t="shared" si="128"/>
        <v>0</v>
      </c>
      <c r="AF130" s="156">
        <f t="shared" si="128"/>
        <v>0</v>
      </c>
      <c r="AG130" s="156">
        <f t="shared" si="128"/>
        <v>0</v>
      </c>
      <c r="AH130" s="156">
        <f t="shared" si="128"/>
        <v>0</v>
      </c>
      <c r="AI130" s="156">
        <f t="shared" si="128"/>
        <v>0</v>
      </c>
      <c r="AJ130" s="156">
        <f t="shared" si="128"/>
        <v>0</v>
      </c>
      <c r="AK130" s="156">
        <f t="shared" si="128"/>
        <v>0</v>
      </c>
      <c r="AL130" s="156">
        <f t="shared" si="128"/>
        <v>0</v>
      </c>
      <c r="AM130" s="156">
        <f t="shared" si="128"/>
        <v>0</v>
      </c>
      <c r="AN130" s="156">
        <f t="shared" si="128"/>
        <v>0</v>
      </c>
      <c r="AO130" s="156">
        <f t="shared" si="128"/>
        <v>0</v>
      </c>
      <c r="AP130" s="156">
        <f t="shared" si="128"/>
        <v>0</v>
      </c>
      <c r="AQ130" s="156">
        <f t="shared" si="128"/>
        <v>0</v>
      </c>
      <c r="AR130" s="156">
        <f t="shared" si="128"/>
        <v>0</v>
      </c>
    </row>
    <row r="131" spans="2:44" s="266" customFormat="1" hidden="1" x14ac:dyDescent="0.2">
      <c r="B131" s="339">
        <v>38</v>
      </c>
      <c r="C131" s="311" t="s">
        <v>611</v>
      </c>
      <c r="D131" s="370">
        <f t="shared" si="126"/>
        <v>0</v>
      </c>
      <c r="E131" s="270">
        <v>0</v>
      </c>
      <c r="F131" s="270">
        <v>0</v>
      </c>
      <c r="G131" s="270">
        <v>0</v>
      </c>
      <c r="H131" s="270">
        <v>0</v>
      </c>
      <c r="I131" s="270">
        <v>0</v>
      </c>
      <c r="J131" s="270">
        <v>0</v>
      </c>
      <c r="K131" s="270">
        <v>0</v>
      </c>
      <c r="L131" s="270">
        <v>0</v>
      </c>
      <c r="M131" s="270">
        <v>0</v>
      </c>
      <c r="N131" s="270">
        <v>0</v>
      </c>
      <c r="O131" s="270">
        <v>0</v>
      </c>
      <c r="P131" s="270">
        <v>0</v>
      </c>
      <c r="Q131" s="270">
        <v>0</v>
      </c>
      <c r="R131" s="270">
        <v>0</v>
      </c>
      <c r="S131" s="270">
        <v>0</v>
      </c>
      <c r="T131" s="270">
        <v>0</v>
      </c>
      <c r="U131" s="270">
        <v>0</v>
      </c>
      <c r="V131" s="270">
        <v>0</v>
      </c>
      <c r="W131" s="270">
        <v>0</v>
      </c>
      <c r="X131" s="270">
        <v>0</v>
      </c>
      <c r="Y131" s="270">
        <v>0</v>
      </c>
      <c r="Z131" s="270">
        <v>0</v>
      </c>
      <c r="AA131" s="270">
        <v>0</v>
      </c>
      <c r="AB131" s="270">
        <v>0</v>
      </c>
      <c r="AC131" s="270">
        <v>0</v>
      </c>
      <c r="AD131" s="270">
        <v>0</v>
      </c>
      <c r="AE131" s="270">
        <v>0</v>
      </c>
      <c r="AF131" s="270">
        <v>0</v>
      </c>
      <c r="AG131" s="270">
        <v>0</v>
      </c>
      <c r="AH131" s="270">
        <v>0</v>
      </c>
      <c r="AI131" s="270">
        <v>0</v>
      </c>
      <c r="AJ131" s="270">
        <v>0</v>
      </c>
      <c r="AK131" s="270">
        <v>0</v>
      </c>
      <c r="AL131" s="270">
        <v>0</v>
      </c>
      <c r="AM131" s="270">
        <v>0</v>
      </c>
      <c r="AN131" s="270">
        <v>0</v>
      </c>
      <c r="AO131" s="270">
        <v>0</v>
      </c>
      <c r="AP131" s="270">
        <v>0</v>
      </c>
      <c r="AQ131" s="270">
        <v>0</v>
      </c>
      <c r="AR131" s="270">
        <v>0</v>
      </c>
    </row>
    <row r="132" spans="2:44" s="266" customFormat="1" hidden="1" x14ac:dyDescent="0.2">
      <c r="B132" s="339">
        <v>39</v>
      </c>
      <c r="C132" s="311" t="s">
        <v>612</v>
      </c>
      <c r="D132" s="370">
        <f t="shared" si="126"/>
        <v>0</v>
      </c>
      <c r="E132" s="270">
        <v>0</v>
      </c>
      <c r="F132" s="270">
        <v>0</v>
      </c>
      <c r="G132" s="270">
        <v>0</v>
      </c>
      <c r="H132" s="270">
        <v>0</v>
      </c>
      <c r="I132" s="270">
        <v>0</v>
      </c>
      <c r="J132" s="270">
        <v>0</v>
      </c>
      <c r="K132" s="270">
        <v>0</v>
      </c>
      <c r="L132" s="270">
        <v>0</v>
      </c>
      <c r="M132" s="270">
        <v>0</v>
      </c>
      <c r="N132" s="270">
        <v>0</v>
      </c>
      <c r="O132" s="270">
        <v>0</v>
      </c>
      <c r="P132" s="270">
        <v>0</v>
      </c>
      <c r="Q132" s="270">
        <v>0</v>
      </c>
      <c r="R132" s="270">
        <v>0</v>
      </c>
      <c r="S132" s="270">
        <v>0</v>
      </c>
      <c r="T132" s="270">
        <v>0</v>
      </c>
      <c r="U132" s="270">
        <v>0</v>
      </c>
      <c r="V132" s="270">
        <v>0</v>
      </c>
      <c r="W132" s="270">
        <v>0</v>
      </c>
      <c r="X132" s="270">
        <v>0</v>
      </c>
      <c r="Y132" s="270">
        <v>0</v>
      </c>
      <c r="Z132" s="270">
        <v>0</v>
      </c>
      <c r="AA132" s="270">
        <v>0</v>
      </c>
      <c r="AB132" s="270">
        <v>0</v>
      </c>
      <c r="AC132" s="270">
        <v>0</v>
      </c>
      <c r="AD132" s="270">
        <v>0</v>
      </c>
      <c r="AE132" s="270">
        <v>0</v>
      </c>
      <c r="AF132" s="270">
        <v>0</v>
      </c>
      <c r="AG132" s="270">
        <v>0</v>
      </c>
      <c r="AH132" s="270">
        <v>0</v>
      </c>
      <c r="AI132" s="270">
        <v>0</v>
      </c>
      <c r="AJ132" s="270">
        <v>0</v>
      </c>
      <c r="AK132" s="270">
        <v>0</v>
      </c>
      <c r="AL132" s="270">
        <v>0</v>
      </c>
      <c r="AM132" s="270">
        <v>0</v>
      </c>
      <c r="AN132" s="270">
        <v>0</v>
      </c>
      <c r="AO132" s="270">
        <v>0</v>
      </c>
      <c r="AP132" s="270">
        <v>0</v>
      </c>
      <c r="AQ132" s="270">
        <v>0</v>
      </c>
      <c r="AR132" s="270">
        <v>0</v>
      </c>
    </row>
    <row r="133" spans="2:44" hidden="1" x14ac:dyDescent="0.2">
      <c r="B133" s="339">
        <v>40</v>
      </c>
      <c r="C133" s="311" t="s">
        <v>613</v>
      </c>
      <c r="D133" s="370">
        <f t="shared" si="126"/>
        <v>0</v>
      </c>
      <c r="E133" s="270">
        <v>0</v>
      </c>
      <c r="F133" s="270">
        <v>0</v>
      </c>
      <c r="G133" s="270">
        <v>0</v>
      </c>
      <c r="H133" s="270">
        <v>0</v>
      </c>
      <c r="I133" s="270">
        <v>0</v>
      </c>
      <c r="J133" s="270">
        <v>0</v>
      </c>
      <c r="K133" s="270">
        <v>0</v>
      </c>
      <c r="L133" s="270">
        <v>0</v>
      </c>
      <c r="M133" s="270">
        <v>0</v>
      </c>
      <c r="N133" s="270">
        <v>0</v>
      </c>
      <c r="O133" s="270">
        <v>0</v>
      </c>
      <c r="P133" s="270">
        <v>0</v>
      </c>
      <c r="Q133" s="270">
        <v>0</v>
      </c>
      <c r="R133" s="270">
        <v>0</v>
      </c>
      <c r="S133" s="270">
        <v>0</v>
      </c>
      <c r="T133" s="270">
        <v>0</v>
      </c>
      <c r="U133" s="270">
        <v>0</v>
      </c>
      <c r="V133" s="270">
        <v>0</v>
      </c>
      <c r="W133" s="270">
        <v>0</v>
      </c>
      <c r="X133" s="270">
        <v>0</v>
      </c>
      <c r="Y133" s="270">
        <v>0</v>
      </c>
      <c r="Z133" s="270">
        <v>0</v>
      </c>
      <c r="AA133" s="270">
        <v>0</v>
      </c>
      <c r="AB133" s="270">
        <v>0</v>
      </c>
      <c r="AC133" s="270">
        <v>0</v>
      </c>
      <c r="AD133" s="270">
        <v>0</v>
      </c>
      <c r="AE133" s="270">
        <v>0</v>
      </c>
      <c r="AF133" s="270">
        <v>0</v>
      </c>
      <c r="AG133" s="270">
        <v>0</v>
      </c>
      <c r="AH133" s="270">
        <v>0</v>
      </c>
      <c r="AI133" s="270">
        <v>0</v>
      </c>
      <c r="AJ133" s="270">
        <v>0</v>
      </c>
      <c r="AK133" s="270">
        <v>0</v>
      </c>
      <c r="AL133" s="270">
        <v>0</v>
      </c>
      <c r="AM133" s="270">
        <v>0</v>
      </c>
      <c r="AN133" s="270">
        <v>0</v>
      </c>
      <c r="AO133" s="270">
        <v>0</v>
      </c>
      <c r="AP133" s="270">
        <v>0</v>
      </c>
      <c r="AQ133" s="270">
        <v>0</v>
      </c>
      <c r="AR133" s="270">
        <v>0</v>
      </c>
    </row>
    <row r="134" spans="2:44" hidden="1" x14ac:dyDescent="0.2">
      <c r="B134" s="339">
        <v>41</v>
      </c>
      <c r="C134" s="261" t="s">
        <v>614</v>
      </c>
      <c r="D134" s="370">
        <f t="shared" si="126"/>
        <v>0</v>
      </c>
      <c r="E134" s="157">
        <f t="shared" ref="E134" si="129">E131-E132+E133</f>
        <v>0</v>
      </c>
      <c r="F134" s="157">
        <f t="shared" ref="F134" si="130">F131-F132+F133</f>
        <v>0</v>
      </c>
      <c r="G134" s="157">
        <f t="shared" ref="G134" si="131">G131-G132+G133</f>
        <v>0</v>
      </c>
      <c r="H134" s="157">
        <f t="shared" ref="H134" si="132">H131-H132+H133</f>
        <v>0</v>
      </c>
      <c r="I134" s="157">
        <f t="shared" ref="I134" si="133">I131-I132+I133</f>
        <v>0</v>
      </c>
      <c r="J134" s="157">
        <f t="shared" ref="J134" si="134">J131-J132+J133</f>
        <v>0</v>
      </c>
      <c r="K134" s="157">
        <f t="shared" ref="K134" si="135">K131-K132+K133</f>
        <v>0</v>
      </c>
      <c r="L134" s="157">
        <f t="shared" ref="L134" si="136">L131-L132+L133</f>
        <v>0</v>
      </c>
      <c r="M134" s="157">
        <f t="shared" ref="M134" si="137">M131-M132+M133</f>
        <v>0</v>
      </c>
      <c r="N134" s="157">
        <f t="shared" ref="N134" si="138">N131-N132+N133</f>
        <v>0</v>
      </c>
      <c r="O134" s="157">
        <f t="shared" ref="O134" si="139">O131-O132+O133</f>
        <v>0</v>
      </c>
      <c r="P134" s="157">
        <f t="shared" ref="P134" si="140">P131-P132+P133</f>
        <v>0</v>
      </c>
      <c r="Q134" s="157">
        <f t="shared" ref="Q134" si="141">Q131-Q132+Q133</f>
        <v>0</v>
      </c>
      <c r="R134" s="157">
        <f t="shared" ref="R134" si="142">R131-R132+R133</f>
        <v>0</v>
      </c>
      <c r="S134" s="157">
        <f t="shared" ref="S134" si="143">S131-S132+S133</f>
        <v>0</v>
      </c>
      <c r="T134" s="157">
        <f t="shared" ref="T134" si="144">T131-T132+T133</f>
        <v>0</v>
      </c>
      <c r="U134" s="157">
        <f t="shared" ref="U134" si="145">U131-U132+U133</f>
        <v>0</v>
      </c>
      <c r="V134" s="157">
        <f t="shared" ref="V134" si="146">V131-V132+V133</f>
        <v>0</v>
      </c>
      <c r="W134" s="157">
        <f t="shared" ref="W134" si="147">W131-W132+W133</f>
        <v>0</v>
      </c>
      <c r="X134" s="157">
        <f t="shared" ref="X134:AR134" si="148">X131-X132+X133</f>
        <v>0</v>
      </c>
      <c r="Y134" s="157">
        <f t="shared" si="148"/>
        <v>0</v>
      </c>
      <c r="Z134" s="157">
        <f t="shared" si="148"/>
        <v>0</v>
      </c>
      <c r="AA134" s="157">
        <f t="shared" si="148"/>
        <v>0</v>
      </c>
      <c r="AB134" s="157">
        <f t="shared" si="148"/>
        <v>0</v>
      </c>
      <c r="AC134" s="157">
        <f t="shared" si="148"/>
        <v>0</v>
      </c>
      <c r="AD134" s="157">
        <f t="shared" si="148"/>
        <v>0</v>
      </c>
      <c r="AE134" s="157">
        <f t="shared" si="148"/>
        <v>0</v>
      </c>
      <c r="AF134" s="157">
        <f t="shared" si="148"/>
        <v>0</v>
      </c>
      <c r="AG134" s="157">
        <f t="shared" si="148"/>
        <v>0</v>
      </c>
      <c r="AH134" s="157">
        <f t="shared" si="148"/>
        <v>0</v>
      </c>
      <c r="AI134" s="157">
        <f t="shared" si="148"/>
        <v>0</v>
      </c>
      <c r="AJ134" s="157">
        <f t="shared" si="148"/>
        <v>0</v>
      </c>
      <c r="AK134" s="157">
        <f t="shared" si="148"/>
        <v>0</v>
      </c>
      <c r="AL134" s="157">
        <f t="shared" si="148"/>
        <v>0</v>
      </c>
      <c r="AM134" s="157">
        <f t="shared" si="148"/>
        <v>0</v>
      </c>
      <c r="AN134" s="157">
        <f t="shared" si="148"/>
        <v>0</v>
      </c>
      <c r="AO134" s="157">
        <f t="shared" si="148"/>
        <v>0</v>
      </c>
      <c r="AP134" s="157">
        <f t="shared" si="148"/>
        <v>0</v>
      </c>
      <c r="AQ134" s="157">
        <f t="shared" si="148"/>
        <v>0</v>
      </c>
      <c r="AR134" s="157">
        <f t="shared" si="148"/>
        <v>0</v>
      </c>
    </row>
    <row r="135" spans="2:44" hidden="1" x14ac:dyDescent="0.2">
      <c r="B135" s="339">
        <v>42</v>
      </c>
      <c r="C135" s="312"/>
      <c r="D135" s="371"/>
      <c r="E135" s="157">
        <f>E130-E134</f>
        <v>0</v>
      </c>
      <c r="F135" s="157">
        <f t="shared" ref="F135" si="149">F130-F134</f>
        <v>0</v>
      </c>
      <c r="G135" s="157">
        <f t="shared" ref="G135" si="150">G130-G134</f>
        <v>0</v>
      </c>
      <c r="H135" s="157">
        <f t="shared" ref="H135" si="151">H130-H134</f>
        <v>0</v>
      </c>
      <c r="I135" s="157">
        <f t="shared" ref="I135" si="152">I130-I134</f>
        <v>0</v>
      </c>
      <c r="J135" s="157">
        <f t="shared" ref="J135" si="153">J130-J134</f>
        <v>0</v>
      </c>
      <c r="K135" s="157">
        <f t="shared" ref="K135" si="154">K130-K134</f>
        <v>0</v>
      </c>
      <c r="L135" s="157">
        <f t="shared" ref="L135" si="155">L130-L134</f>
        <v>0</v>
      </c>
      <c r="M135" s="157">
        <f t="shared" ref="M135" si="156">M130-M134</f>
        <v>0</v>
      </c>
      <c r="N135" s="157">
        <f t="shared" ref="N135" si="157">N130-N134</f>
        <v>0</v>
      </c>
      <c r="O135" s="157">
        <f t="shared" ref="O135" si="158">O130-O134</f>
        <v>0</v>
      </c>
      <c r="P135" s="157">
        <f t="shared" ref="P135" si="159">P130-P134</f>
        <v>0</v>
      </c>
      <c r="Q135" s="157">
        <f t="shared" ref="Q135" si="160">Q130-Q134</f>
        <v>0</v>
      </c>
      <c r="R135" s="157">
        <f t="shared" ref="R135" si="161">R130-R134</f>
        <v>0</v>
      </c>
      <c r="S135" s="157">
        <f t="shared" ref="S135" si="162">S130-S134</f>
        <v>0</v>
      </c>
      <c r="T135" s="157">
        <f t="shared" ref="T135" si="163">T130-T134</f>
        <v>0</v>
      </c>
      <c r="U135" s="157">
        <f t="shared" ref="U135" si="164">U130-U134</f>
        <v>0</v>
      </c>
      <c r="V135" s="157">
        <f t="shared" ref="V135" si="165">V130-V134</f>
        <v>0</v>
      </c>
      <c r="W135" s="157">
        <f t="shared" ref="W135" si="166">W130-W134</f>
        <v>0</v>
      </c>
      <c r="X135" s="157">
        <f t="shared" ref="X135:AR135" si="167">X130-X134</f>
        <v>0</v>
      </c>
      <c r="Y135" s="157">
        <f t="shared" si="167"/>
        <v>0</v>
      </c>
      <c r="Z135" s="157">
        <f t="shared" si="167"/>
        <v>0</v>
      </c>
      <c r="AA135" s="157">
        <f t="shared" si="167"/>
        <v>0</v>
      </c>
      <c r="AB135" s="157">
        <f t="shared" si="167"/>
        <v>0</v>
      </c>
      <c r="AC135" s="157">
        <f t="shared" si="167"/>
        <v>0</v>
      </c>
      <c r="AD135" s="157">
        <f t="shared" si="167"/>
        <v>0</v>
      </c>
      <c r="AE135" s="157">
        <f t="shared" si="167"/>
        <v>0</v>
      </c>
      <c r="AF135" s="157">
        <f t="shared" si="167"/>
        <v>0</v>
      </c>
      <c r="AG135" s="157">
        <f t="shared" si="167"/>
        <v>0</v>
      </c>
      <c r="AH135" s="157">
        <f t="shared" si="167"/>
        <v>0</v>
      </c>
      <c r="AI135" s="157">
        <f t="shared" si="167"/>
        <v>0</v>
      </c>
      <c r="AJ135" s="157">
        <f t="shared" si="167"/>
        <v>0</v>
      </c>
      <c r="AK135" s="157">
        <f t="shared" si="167"/>
        <v>0</v>
      </c>
      <c r="AL135" s="157">
        <f t="shared" si="167"/>
        <v>0</v>
      </c>
      <c r="AM135" s="157">
        <f t="shared" si="167"/>
        <v>0</v>
      </c>
      <c r="AN135" s="157">
        <f t="shared" si="167"/>
        <v>0</v>
      </c>
      <c r="AO135" s="157">
        <f t="shared" si="167"/>
        <v>0</v>
      </c>
      <c r="AP135" s="157">
        <f t="shared" si="167"/>
        <v>0</v>
      </c>
      <c r="AQ135" s="157">
        <f t="shared" si="167"/>
        <v>0</v>
      </c>
      <c r="AR135" s="157">
        <f t="shared" si="167"/>
        <v>0</v>
      </c>
    </row>
    <row r="136" spans="2:44" ht="22.5" x14ac:dyDescent="0.2">
      <c r="B136" s="339">
        <v>43</v>
      </c>
      <c r="C136" s="312" t="s">
        <v>615</v>
      </c>
      <c r="D136" s="371"/>
      <c r="E136" s="313">
        <f>D137</f>
        <v>0</v>
      </c>
      <c r="F136" s="313">
        <f t="shared" ref="F136:X136" si="168">E137</f>
        <v>0</v>
      </c>
      <c r="G136" s="313">
        <f t="shared" si="168"/>
        <v>0</v>
      </c>
      <c r="H136" s="313">
        <f t="shared" si="168"/>
        <v>0</v>
      </c>
      <c r="I136" s="313">
        <f t="shared" si="168"/>
        <v>0</v>
      </c>
      <c r="J136" s="313">
        <f t="shared" si="168"/>
        <v>0</v>
      </c>
      <c r="K136" s="313">
        <f t="shared" si="168"/>
        <v>0</v>
      </c>
      <c r="L136" s="313">
        <f t="shared" si="168"/>
        <v>0</v>
      </c>
      <c r="M136" s="313">
        <f t="shared" si="168"/>
        <v>0</v>
      </c>
      <c r="N136" s="313">
        <f t="shared" si="168"/>
        <v>0</v>
      </c>
      <c r="O136" s="313">
        <f t="shared" si="168"/>
        <v>0</v>
      </c>
      <c r="P136" s="313">
        <f t="shared" si="168"/>
        <v>0</v>
      </c>
      <c r="Q136" s="313">
        <f t="shared" si="168"/>
        <v>0</v>
      </c>
      <c r="R136" s="313">
        <f t="shared" si="168"/>
        <v>0</v>
      </c>
      <c r="S136" s="313">
        <f t="shared" si="168"/>
        <v>0</v>
      </c>
      <c r="T136" s="313">
        <f t="shared" si="168"/>
        <v>0</v>
      </c>
      <c r="U136" s="313">
        <f t="shared" si="168"/>
        <v>0</v>
      </c>
      <c r="V136" s="313">
        <f t="shared" si="168"/>
        <v>0</v>
      </c>
      <c r="W136" s="313">
        <f t="shared" si="168"/>
        <v>0</v>
      </c>
      <c r="X136" s="313">
        <f t="shared" si="168"/>
        <v>0</v>
      </c>
      <c r="Y136" s="313">
        <f t="shared" ref="Y136" si="169">X137</f>
        <v>0</v>
      </c>
      <c r="Z136" s="313">
        <f t="shared" ref="Z136" si="170">Y137</f>
        <v>0</v>
      </c>
      <c r="AA136" s="313">
        <f t="shared" ref="AA136" si="171">Z137</f>
        <v>0</v>
      </c>
      <c r="AB136" s="313">
        <f t="shared" ref="AB136" si="172">AA137</f>
        <v>0</v>
      </c>
      <c r="AC136" s="313">
        <f t="shared" ref="AC136" si="173">AB137</f>
        <v>0</v>
      </c>
      <c r="AD136" s="313">
        <f t="shared" ref="AD136" si="174">AC137</f>
        <v>0</v>
      </c>
      <c r="AE136" s="313">
        <f t="shared" ref="AE136" si="175">AD137</f>
        <v>0</v>
      </c>
      <c r="AF136" s="313">
        <f t="shared" ref="AF136" si="176">AE137</f>
        <v>0</v>
      </c>
      <c r="AG136" s="313">
        <f t="shared" ref="AG136" si="177">AF137</f>
        <v>0</v>
      </c>
      <c r="AH136" s="313">
        <f t="shared" ref="AH136" si="178">AG137</f>
        <v>0</v>
      </c>
      <c r="AI136" s="313">
        <f t="shared" ref="AI136" si="179">AH137</f>
        <v>0</v>
      </c>
      <c r="AJ136" s="313">
        <f t="shared" ref="AJ136" si="180">AI137</f>
        <v>0</v>
      </c>
      <c r="AK136" s="313">
        <f t="shared" ref="AK136" si="181">AJ137</f>
        <v>0</v>
      </c>
      <c r="AL136" s="313">
        <f t="shared" ref="AL136" si="182">AK137</f>
        <v>0</v>
      </c>
      <c r="AM136" s="313">
        <f t="shared" ref="AM136" si="183">AL137</f>
        <v>0</v>
      </c>
      <c r="AN136" s="313">
        <f t="shared" ref="AN136" si="184">AM137</f>
        <v>0</v>
      </c>
      <c r="AO136" s="313">
        <f t="shared" ref="AO136" si="185">AN137</f>
        <v>0</v>
      </c>
      <c r="AP136" s="313">
        <f t="shared" ref="AP136" si="186">AO137</f>
        <v>0</v>
      </c>
      <c r="AQ136" s="313">
        <f t="shared" ref="AQ136" si="187">AP137</f>
        <v>0</v>
      </c>
      <c r="AR136" s="313">
        <f t="shared" ref="AR136" si="188">AQ137</f>
        <v>0</v>
      </c>
    </row>
    <row r="137" spans="2:44" ht="22.5" x14ac:dyDescent="0.2">
      <c r="B137" s="339">
        <v>44</v>
      </c>
      <c r="C137" s="312" t="s">
        <v>616</v>
      </c>
      <c r="D137" s="371"/>
      <c r="E137" s="313">
        <f>E136+E135</f>
        <v>0</v>
      </c>
      <c r="F137" s="313">
        <f t="shared" ref="F137" si="189">F136+F135</f>
        <v>0</v>
      </c>
      <c r="G137" s="313">
        <f t="shared" ref="G137" si="190">G136+G135</f>
        <v>0</v>
      </c>
      <c r="H137" s="313">
        <f t="shared" ref="H137" si="191">H136+H135</f>
        <v>0</v>
      </c>
      <c r="I137" s="313">
        <f t="shared" ref="I137" si="192">I136+I135</f>
        <v>0</v>
      </c>
      <c r="J137" s="313">
        <f t="shared" ref="J137" si="193">J136+J135</f>
        <v>0</v>
      </c>
      <c r="K137" s="313">
        <f t="shared" ref="K137" si="194">K136+K135</f>
        <v>0</v>
      </c>
      <c r="L137" s="313">
        <f t="shared" ref="L137" si="195">L136+L135</f>
        <v>0</v>
      </c>
      <c r="M137" s="313">
        <f t="shared" ref="M137" si="196">M136+M135</f>
        <v>0</v>
      </c>
      <c r="N137" s="313">
        <f t="shared" ref="N137" si="197">N136+N135</f>
        <v>0</v>
      </c>
      <c r="O137" s="313">
        <f t="shared" ref="O137" si="198">O136+O135</f>
        <v>0</v>
      </c>
      <c r="P137" s="313">
        <f t="shared" ref="P137" si="199">P136+P135</f>
        <v>0</v>
      </c>
      <c r="Q137" s="313">
        <f t="shared" ref="Q137" si="200">Q136+Q135</f>
        <v>0</v>
      </c>
      <c r="R137" s="313">
        <f t="shared" ref="R137" si="201">R136+R135</f>
        <v>0</v>
      </c>
      <c r="S137" s="313">
        <f t="shared" ref="S137" si="202">S136+S135</f>
        <v>0</v>
      </c>
      <c r="T137" s="313">
        <f t="shared" ref="T137" si="203">T136+T135</f>
        <v>0</v>
      </c>
      <c r="U137" s="313">
        <f t="shared" ref="U137" si="204">U136+U135</f>
        <v>0</v>
      </c>
      <c r="V137" s="313">
        <f t="shared" ref="V137" si="205">V136+V135</f>
        <v>0</v>
      </c>
      <c r="W137" s="313">
        <f t="shared" ref="W137" si="206">W136+W135</f>
        <v>0</v>
      </c>
      <c r="X137" s="313">
        <f t="shared" ref="X137:AR137" si="207">X136+X135</f>
        <v>0</v>
      </c>
      <c r="Y137" s="313">
        <f t="shared" si="207"/>
        <v>0</v>
      </c>
      <c r="Z137" s="313">
        <f t="shared" si="207"/>
        <v>0</v>
      </c>
      <c r="AA137" s="313">
        <f t="shared" si="207"/>
        <v>0</v>
      </c>
      <c r="AB137" s="313">
        <f t="shared" si="207"/>
        <v>0</v>
      </c>
      <c r="AC137" s="313">
        <f t="shared" si="207"/>
        <v>0</v>
      </c>
      <c r="AD137" s="313">
        <f t="shared" si="207"/>
        <v>0</v>
      </c>
      <c r="AE137" s="313">
        <f t="shared" si="207"/>
        <v>0</v>
      </c>
      <c r="AF137" s="313">
        <f t="shared" si="207"/>
        <v>0</v>
      </c>
      <c r="AG137" s="313">
        <f t="shared" si="207"/>
        <v>0</v>
      </c>
      <c r="AH137" s="313">
        <f t="shared" si="207"/>
        <v>0</v>
      </c>
      <c r="AI137" s="313">
        <f t="shared" si="207"/>
        <v>0</v>
      </c>
      <c r="AJ137" s="313">
        <f t="shared" si="207"/>
        <v>0</v>
      </c>
      <c r="AK137" s="313">
        <f t="shared" si="207"/>
        <v>0</v>
      </c>
      <c r="AL137" s="313">
        <f t="shared" si="207"/>
        <v>0</v>
      </c>
      <c r="AM137" s="313">
        <f t="shared" si="207"/>
        <v>0</v>
      </c>
      <c r="AN137" s="313">
        <f t="shared" si="207"/>
        <v>0</v>
      </c>
      <c r="AO137" s="313">
        <f t="shared" si="207"/>
        <v>0</v>
      </c>
      <c r="AP137" s="313">
        <f t="shared" si="207"/>
        <v>0</v>
      </c>
      <c r="AQ137" s="313">
        <f t="shared" si="207"/>
        <v>0</v>
      </c>
      <c r="AR137" s="313">
        <f t="shared" si="207"/>
        <v>0</v>
      </c>
    </row>
    <row r="140" spans="2:44" ht="33.75" x14ac:dyDescent="0.2">
      <c r="C140" s="268" t="s">
        <v>467</v>
      </c>
      <c r="D140" s="377"/>
    </row>
    <row r="141" spans="2:44" x14ac:dyDescent="0.2">
      <c r="C141" s="277"/>
      <c r="D141" s="378" t="s">
        <v>436</v>
      </c>
      <c r="E141" s="159">
        <v>1</v>
      </c>
      <c r="F141" s="159">
        <v>2</v>
      </c>
      <c r="G141" s="159">
        <v>3</v>
      </c>
      <c r="H141" s="159">
        <v>4</v>
      </c>
      <c r="I141" s="159">
        <v>5</v>
      </c>
      <c r="J141" s="159">
        <v>6</v>
      </c>
      <c r="K141" s="159">
        <v>7</v>
      </c>
      <c r="L141" s="159">
        <v>8</v>
      </c>
      <c r="M141" s="159">
        <v>9</v>
      </c>
      <c r="N141" s="159">
        <v>10</v>
      </c>
      <c r="O141" s="159">
        <v>11</v>
      </c>
      <c r="P141" s="159">
        <v>12</v>
      </c>
      <c r="Q141" s="159">
        <v>13</v>
      </c>
      <c r="R141" s="159">
        <v>14</v>
      </c>
      <c r="S141" s="159">
        <v>15</v>
      </c>
      <c r="T141" s="159">
        <v>16</v>
      </c>
      <c r="U141" s="159">
        <v>17</v>
      </c>
      <c r="V141" s="159">
        <v>18</v>
      </c>
      <c r="W141" s="159">
        <v>19</v>
      </c>
      <c r="X141" s="159">
        <v>20</v>
      </c>
      <c r="Y141" s="159">
        <v>21</v>
      </c>
      <c r="Z141" s="159">
        <v>22</v>
      </c>
      <c r="AA141" s="159">
        <v>23</v>
      </c>
      <c r="AB141" s="159">
        <v>24</v>
      </c>
      <c r="AC141" s="159">
        <v>25</v>
      </c>
      <c r="AD141" s="159">
        <v>26</v>
      </c>
      <c r="AE141" s="159">
        <v>27</v>
      </c>
      <c r="AF141" s="159">
        <v>28</v>
      </c>
      <c r="AG141" s="159">
        <v>29</v>
      </c>
      <c r="AH141" s="159">
        <v>30</v>
      </c>
      <c r="AI141" s="159">
        <v>31</v>
      </c>
      <c r="AJ141" s="159">
        <v>32</v>
      </c>
      <c r="AK141" s="159">
        <v>33</v>
      </c>
      <c r="AL141" s="159">
        <v>34</v>
      </c>
      <c r="AM141" s="159">
        <v>35</v>
      </c>
      <c r="AN141" s="159">
        <v>36</v>
      </c>
      <c r="AO141" s="159">
        <v>37</v>
      </c>
      <c r="AP141" s="159">
        <v>38</v>
      </c>
      <c r="AQ141" s="159">
        <v>39</v>
      </c>
      <c r="AR141" s="159">
        <v>40</v>
      </c>
    </row>
    <row r="142" spans="2:44" ht="30.6" customHeight="1" x14ac:dyDescent="0.2">
      <c r="C142" s="262" t="s">
        <v>468</v>
      </c>
      <c r="D142" s="371"/>
      <c r="E142" s="157"/>
      <c r="F142" s="157"/>
      <c r="G142" s="157"/>
      <c r="H142" s="157"/>
      <c r="I142" s="157"/>
      <c r="J142" s="157"/>
      <c r="K142" s="157"/>
      <c r="L142" s="157"/>
      <c r="M142" s="157"/>
      <c r="N142" s="157"/>
      <c r="O142" s="157"/>
      <c r="P142" s="157"/>
      <c r="Q142" s="157"/>
      <c r="R142" s="157"/>
      <c r="S142" s="157"/>
      <c r="T142" s="157"/>
      <c r="U142" s="157"/>
      <c r="V142" s="157"/>
      <c r="W142" s="157"/>
      <c r="X142" s="157"/>
      <c r="Y142" s="157"/>
      <c r="Z142" s="157"/>
      <c r="AA142" s="157"/>
      <c r="AB142" s="157"/>
      <c r="AC142" s="157"/>
      <c r="AD142" s="157"/>
      <c r="AE142" s="157"/>
      <c r="AF142" s="157"/>
      <c r="AG142" s="157"/>
      <c r="AH142" s="157"/>
      <c r="AI142" s="157"/>
      <c r="AJ142" s="157"/>
      <c r="AK142" s="157"/>
      <c r="AL142" s="157"/>
      <c r="AM142" s="157"/>
      <c r="AN142" s="157"/>
      <c r="AO142" s="157"/>
      <c r="AP142" s="157"/>
      <c r="AQ142" s="157"/>
      <c r="AR142" s="157"/>
    </row>
    <row r="143" spans="2:44" ht="18.600000000000001" customHeight="1" x14ac:dyDescent="0.2">
      <c r="C143" s="261" t="str">
        <f>'6-Plan investitional'!A74</f>
        <v>Finanțarea nerambursabilă totală solicitată</v>
      </c>
      <c r="D143" s="370" t="e">
        <f>SUM(E143:AR143)</f>
        <v>#DIV/0!</v>
      </c>
      <c r="E143" s="157" t="e">
        <f>'6-Plan investitional'!E74</f>
        <v>#DIV/0!</v>
      </c>
      <c r="F143" s="157" t="e">
        <f>'6-Plan investitional'!F74</f>
        <v>#DIV/0!</v>
      </c>
      <c r="G143" s="157" t="e">
        <f>'6-Plan investitional'!G74</f>
        <v>#DIV/0!</v>
      </c>
      <c r="H143" s="157" t="e">
        <f>'6-Plan investitional'!H74</f>
        <v>#DIV/0!</v>
      </c>
      <c r="I143" s="157" t="e">
        <f>'6-Plan investitional'!I74</f>
        <v>#DIV/0!</v>
      </c>
      <c r="J143" s="157"/>
      <c r="K143" s="157"/>
      <c r="L143" s="157"/>
      <c r="M143" s="157"/>
      <c r="N143" s="157"/>
      <c r="O143" s="157"/>
      <c r="P143" s="157"/>
      <c r="Q143" s="157"/>
      <c r="R143" s="157"/>
      <c r="S143" s="157"/>
      <c r="T143" s="157"/>
      <c r="U143" s="157"/>
      <c r="V143" s="157"/>
      <c r="W143" s="157"/>
      <c r="X143" s="157"/>
      <c r="Y143" s="157"/>
      <c r="Z143" s="157"/>
      <c r="AA143" s="157"/>
      <c r="AB143" s="157"/>
      <c r="AC143" s="157"/>
      <c r="AD143" s="157"/>
      <c r="AE143" s="157"/>
      <c r="AF143" s="157"/>
      <c r="AG143" s="157"/>
      <c r="AH143" s="157"/>
      <c r="AI143" s="157"/>
      <c r="AJ143" s="157"/>
      <c r="AK143" s="157"/>
      <c r="AL143" s="157"/>
      <c r="AM143" s="157"/>
      <c r="AN143" s="157"/>
      <c r="AO143" s="157"/>
      <c r="AP143" s="157"/>
      <c r="AQ143" s="157"/>
      <c r="AR143" s="157"/>
    </row>
    <row r="144" spans="2:44" ht="31.15" customHeight="1" x14ac:dyDescent="0.2">
      <c r="C144" s="261" t="str">
        <f>'6-Plan investitional'!A71</f>
        <v>Contribuţia proprie totală (la cheltuieli eligibile și neeligibile), asigurată din:</v>
      </c>
      <c r="D144" s="370" t="e">
        <f t="shared" ref="D144:D148" si="208">SUM(E144:AR144)</f>
        <v>#DIV/0!</v>
      </c>
      <c r="E144" s="157" t="e">
        <f>SUM(E145:E147)</f>
        <v>#DIV/0!</v>
      </c>
      <c r="F144" s="157" t="e">
        <f t="shared" ref="F144:X144" si="209">SUM(F145:F147)</f>
        <v>#DIV/0!</v>
      </c>
      <c r="G144" s="157" t="e">
        <f t="shared" si="209"/>
        <v>#DIV/0!</v>
      </c>
      <c r="H144" s="157" t="e">
        <f t="shared" si="209"/>
        <v>#DIV/0!</v>
      </c>
      <c r="I144" s="157" t="e">
        <f t="shared" si="209"/>
        <v>#DIV/0!</v>
      </c>
      <c r="J144" s="157">
        <f>SUM(J145:J147)</f>
        <v>0</v>
      </c>
      <c r="K144" s="157">
        <f t="shared" si="209"/>
        <v>0</v>
      </c>
      <c r="L144" s="157">
        <f t="shared" si="209"/>
        <v>0</v>
      </c>
      <c r="M144" s="157">
        <f t="shared" si="209"/>
        <v>0</v>
      </c>
      <c r="N144" s="157">
        <f t="shared" si="209"/>
        <v>0</v>
      </c>
      <c r="O144" s="157">
        <f t="shared" si="209"/>
        <v>0</v>
      </c>
      <c r="P144" s="157">
        <f t="shared" si="209"/>
        <v>0</v>
      </c>
      <c r="Q144" s="157">
        <f t="shared" si="209"/>
        <v>0</v>
      </c>
      <c r="R144" s="157">
        <f t="shared" si="209"/>
        <v>0</v>
      </c>
      <c r="S144" s="157">
        <f t="shared" si="209"/>
        <v>0</v>
      </c>
      <c r="T144" s="157">
        <f t="shared" si="209"/>
        <v>0</v>
      </c>
      <c r="U144" s="157">
        <f t="shared" si="209"/>
        <v>0</v>
      </c>
      <c r="V144" s="157">
        <f t="shared" si="209"/>
        <v>0</v>
      </c>
      <c r="W144" s="157">
        <f t="shared" si="209"/>
        <v>0</v>
      </c>
      <c r="X144" s="157">
        <f t="shared" si="209"/>
        <v>0</v>
      </c>
      <c r="Y144" s="157">
        <f t="shared" ref="Y144:AR144" si="210">SUM(Y145:Y147)</f>
        <v>0</v>
      </c>
      <c r="Z144" s="157">
        <f t="shared" si="210"/>
        <v>0</v>
      </c>
      <c r="AA144" s="157">
        <f t="shared" si="210"/>
        <v>0</v>
      </c>
      <c r="AB144" s="157">
        <f t="shared" si="210"/>
        <v>0</v>
      </c>
      <c r="AC144" s="157">
        <f t="shared" si="210"/>
        <v>0</v>
      </c>
      <c r="AD144" s="157">
        <f t="shared" si="210"/>
        <v>0</v>
      </c>
      <c r="AE144" s="157">
        <f t="shared" si="210"/>
        <v>0</v>
      </c>
      <c r="AF144" s="157">
        <f t="shared" si="210"/>
        <v>0</v>
      </c>
      <c r="AG144" s="157">
        <f t="shared" si="210"/>
        <v>0</v>
      </c>
      <c r="AH144" s="157">
        <f t="shared" si="210"/>
        <v>0</v>
      </c>
      <c r="AI144" s="157">
        <f t="shared" si="210"/>
        <v>0</v>
      </c>
      <c r="AJ144" s="157">
        <f t="shared" si="210"/>
        <v>0</v>
      </c>
      <c r="AK144" s="157">
        <f t="shared" si="210"/>
        <v>0</v>
      </c>
      <c r="AL144" s="157">
        <f t="shared" si="210"/>
        <v>0</v>
      </c>
      <c r="AM144" s="157">
        <f t="shared" si="210"/>
        <v>0</v>
      </c>
      <c r="AN144" s="157">
        <f t="shared" si="210"/>
        <v>0</v>
      </c>
      <c r="AO144" s="157">
        <f t="shared" si="210"/>
        <v>0</v>
      </c>
      <c r="AP144" s="157">
        <f t="shared" si="210"/>
        <v>0</v>
      </c>
      <c r="AQ144" s="157">
        <f t="shared" si="210"/>
        <v>0</v>
      </c>
      <c r="AR144" s="157">
        <f t="shared" si="210"/>
        <v>0</v>
      </c>
    </row>
    <row r="145" spans="3:44" ht="19.149999999999999" customHeight="1" x14ac:dyDescent="0.2">
      <c r="C145" s="261" t="str">
        <f>'6-Plan investitional'!A72</f>
        <v xml:space="preserve">   - Surse proprii</v>
      </c>
      <c r="D145" s="370" t="e">
        <f t="shared" si="208"/>
        <v>#DIV/0!</v>
      </c>
      <c r="E145" s="157" t="e">
        <f>'6-Plan investitional'!E72</f>
        <v>#DIV/0!</v>
      </c>
      <c r="F145" s="157" t="e">
        <f>'6-Plan investitional'!F72</f>
        <v>#DIV/0!</v>
      </c>
      <c r="G145" s="157" t="e">
        <f>'6-Plan investitional'!G72</f>
        <v>#DIV/0!</v>
      </c>
      <c r="H145" s="157" t="e">
        <f>'6-Plan investitional'!H72</f>
        <v>#DIV/0!</v>
      </c>
      <c r="I145" s="157" t="e">
        <f>'6-Plan investitional'!I72</f>
        <v>#DIV/0!</v>
      </c>
      <c r="J145" s="157"/>
      <c r="K145" s="157"/>
      <c r="L145" s="157"/>
      <c r="M145" s="157"/>
      <c r="N145" s="157"/>
      <c r="O145" s="157"/>
      <c r="P145" s="157"/>
      <c r="Q145" s="157"/>
      <c r="R145" s="157"/>
      <c r="S145" s="157"/>
      <c r="T145" s="157"/>
      <c r="U145" s="157"/>
      <c r="V145" s="157"/>
      <c r="W145" s="157"/>
      <c r="X145" s="157"/>
      <c r="Y145" s="157"/>
      <c r="Z145" s="157"/>
      <c r="AA145" s="157"/>
      <c r="AB145" s="157"/>
      <c r="AC145" s="157"/>
      <c r="AD145" s="157"/>
      <c r="AE145" s="157"/>
      <c r="AF145" s="157"/>
      <c r="AG145" s="157"/>
      <c r="AH145" s="157"/>
      <c r="AI145" s="157"/>
      <c r="AJ145" s="157"/>
      <c r="AK145" s="157"/>
      <c r="AL145" s="157"/>
      <c r="AM145" s="157"/>
      <c r="AN145" s="157"/>
      <c r="AO145" s="157"/>
      <c r="AP145" s="157"/>
      <c r="AQ145" s="157"/>
      <c r="AR145" s="157"/>
    </row>
    <row r="146" spans="3:44" ht="31.15" customHeight="1" x14ac:dyDescent="0.2">
      <c r="C146" s="261" t="e">
        <f>'6-Plan investitional'!#REF!</f>
        <v>#REF!</v>
      </c>
      <c r="D146" s="370" t="e">
        <f t="shared" si="208"/>
        <v>#REF!</v>
      </c>
      <c r="E146" s="157" t="e">
        <f>'6-Plan investitional'!#REF!</f>
        <v>#REF!</v>
      </c>
      <c r="F146" s="157" t="e">
        <f>'6-Plan investitional'!#REF!</f>
        <v>#REF!</v>
      </c>
      <c r="G146" s="157" t="e">
        <f>'6-Plan investitional'!#REF!</f>
        <v>#REF!</v>
      </c>
      <c r="H146" s="157" t="e">
        <f>'6-Plan investitional'!#REF!</f>
        <v>#REF!</v>
      </c>
      <c r="I146" s="157" t="e">
        <f>'6-Plan investitional'!#REF!</f>
        <v>#REF!</v>
      </c>
      <c r="J146" s="157"/>
      <c r="K146" s="157"/>
      <c r="L146" s="157"/>
      <c r="M146" s="157"/>
      <c r="N146" s="157"/>
      <c r="O146" s="157"/>
      <c r="P146" s="157"/>
      <c r="Q146" s="157"/>
      <c r="R146" s="157"/>
      <c r="S146" s="157"/>
      <c r="T146" s="157"/>
      <c r="U146" s="157"/>
      <c r="V146" s="157"/>
      <c r="W146" s="157"/>
      <c r="X146" s="157"/>
      <c r="Y146" s="157"/>
      <c r="Z146" s="157"/>
      <c r="AA146" s="157"/>
      <c r="AB146" s="157"/>
      <c r="AC146" s="157"/>
      <c r="AD146" s="157"/>
      <c r="AE146" s="157"/>
      <c r="AF146" s="157"/>
      <c r="AG146" s="157"/>
      <c r="AH146" s="157"/>
      <c r="AI146" s="157"/>
      <c r="AJ146" s="157"/>
      <c r="AK146" s="157"/>
      <c r="AL146" s="157"/>
      <c r="AM146" s="157"/>
      <c r="AN146" s="157"/>
      <c r="AO146" s="157"/>
      <c r="AP146" s="157"/>
      <c r="AQ146" s="157"/>
      <c r="AR146" s="157"/>
    </row>
    <row r="147" spans="3:44" ht="27.6" customHeight="1" x14ac:dyDescent="0.2">
      <c r="C147" s="261" t="str">
        <f>'6-Plan investitional'!A73</f>
        <v xml:space="preserve">   - Imprumuturi bancare / surse imprumutate</v>
      </c>
      <c r="D147" s="370">
        <f t="shared" si="208"/>
        <v>0</v>
      </c>
      <c r="E147" s="157">
        <f>'6-Plan investitional'!E73</f>
        <v>0</v>
      </c>
      <c r="F147" s="157">
        <f>'6-Plan investitional'!F73</f>
        <v>0</v>
      </c>
      <c r="G147" s="157">
        <f>'6-Plan investitional'!G73</f>
        <v>0</v>
      </c>
      <c r="H147" s="157">
        <f>'6-Plan investitional'!H73</f>
        <v>0</v>
      </c>
      <c r="I147" s="157">
        <f>'6-Plan investitional'!I73</f>
        <v>0</v>
      </c>
      <c r="J147" s="278"/>
      <c r="K147" s="278"/>
      <c r="L147" s="278"/>
      <c r="M147" s="278"/>
      <c r="N147" s="278"/>
      <c r="O147" s="278"/>
      <c r="P147" s="278"/>
      <c r="Q147" s="278"/>
      <c r="R147" s="278"/>
      <c r="S147" s="278"/>
      <c r="T147" s="278"/>
      <c r="U147" s="278"/>
      <c r="V147" s="278"/>
      <c r="W147" s="278"/>
      <c r="X147" s="278"/>
      <c r="Y147" s="278"/>
      <c r="Z147" s="278"/>
      <c r="AA147" s="278"/>
      <c r="AB147" s="278"/>
      <c r="AC147" s="278"/>
      <c r="AD147" s="278"/>
      <c r="AE147" s="278"/>
      <c r="AF147" s="278"/>
      <c r="AG147" s="278"/>
      <c r="AH147" s="278"/>
      <c r="AI147" s="278"/>
      <c r="AJ147" s="278"/>
      <c r="AK147" s="278"/>
      <c r="AL147" s="278"/>
      <c r="AM147" s="278"/>
      <c r="AN147" s="278"/>
      <c r="AO147" s="278"/>
      <c r="AP147" s="278"/>
      <c r="AQ147" s="278"/>
      <c r="AR147" s="278"/>
    </row>
    <row r="148" spans="3:44" s="58" customFormat="1" ht="22.5" x14ac:dyDescent="0.2">
      <c r="C148" s="262" t="s">
        <v>469</v>
      </c>
      <c r="D148" s="370" t="e">
        <f t="shared" si="208"/>
        <v>#DIV/0!</v>
      </c>
      <c r="E148" s="156" t="e">
        <f>SUM(E143+E144)</f>
        <v>#DIV/0!</v>
      </c>
      <c r="F148" s="156" t="e">
        <f>SUM(F143+F144)</f>
        <v>#DIV/0!</v>
      </c>
      <c r="G148" s="156" t="e">
        <f t="shared" ref="G148:X148" si="211">SUM(G143+G144)</f>
        <v>#DIV/0!</v>
      </c>
      <c r="H148" s="156" t="e">
        <f t="shared" si="211"/>
        <v>#DIV/0!</v>
      </c>
      <c r="I148" s="156" t="e">
        <f t="shared" si="211"/>
        <v>#DIV/0!</v>
      </c>
      <c r="J148" s="156">
        <f>SUM(J143+J144)</f>
        <v>0</v>
      </c>
      <c r="K148" s="156">
        <f t="shared" si="211"/>
        <v>0</v>
      </c>
      <c r="L148" s="156">
        <f t="shared" si="211"/>
        <v>0</v>
      </c>
      <c r="M148" s="156">
        <f t="shared" si="211"/>
        <v>0</v>
      </c>
      <c r="N148" s="156">
        <f t="shared" si="211"/>
        <v>0</v>
      </c>
      <c r="O148" s="156">
        <f t="shared" si="211"/>
        <v>0</v>
      </c>
      <c r="P148" s="156">
        <f t="shared" si="211"/>
        <v>0</v>
      </c>
      <c r="Q148" s="156">
        <f t="shared" si="211"/>
        <v>0</v>
      </c>
      <c r="R148" s="156">
        <f t="shared" si="211"/>
        <v>0</v>
      </c>
      <c r="S148" s="156">
        <f t="shared" si="211"/>
        <v>0</v>
      </c>
      <c r="T148" s="156">
        <f t="shared" si="211"/>
        <v>0</v>
      </c>
      <c r="U148" s="156">
        <f t="shared" si="211"/>
        <v>0</v>
      </c>
      <c r="V148" s="156">
        <f t="shared" si="211"/>
        <v>0</v>
      </c>
      <c r="W148" s="156">
        <f t="shared" si="211"/>
        <v>0</v>
      </c>
      <c r="X148" s="156">
        <f t="shared" si="211"/>
        <v>0</v>
      </c>
      <c r="Y148" s="156">
        <f t="shared" ref="Y148:AR148" si="212">SUM(Y143+Y144)</f>
        <v>0</v>
      </c>
      <c r="Z148" s="156">
        <f t="shared" si="212"/>
        <v>0</v>
      </c>
      <c r="AA148" s="156">
        <f t="shared" si="212"/>
        <v>0</v>
      </c>
      <c r="AB148" s="156">
        <f t="shared" si="212"/>
        <v>0</v>
      </c>
      <c r="AC148" s="156">
        <f t="shared" si="212"/>
        <v>0</v>
      </c>
      <c r="AD148" s="156">
        <f t="shared" si="212"/>
        <v>0</v>
      </c>
      <c r="AE148" s="156">
        <f t="shared" si="212"/>
        <v>0</v>
      </c>
      <c r="AF148" s="156">
        <f t="shared" si="212"/>
        <v>0</v>
      </c>
      <c r="AG148" s="156">
        <f t="shared" si="212"/>
        <v>0</v>
      </c>
      <c r="AH148" s="156">
        <f t="shared" si="212"/>
        <v>0</v>
      </c>
      <c r="AI148" s="156">
        <f t="shared" si="212"/>
        <v>0</v>
      </c>
      <c r="AJ148" s="156">
        <f t="shared" si="212"/>
        <v>0</v>
      </c>
      <c r="AK148" s="156">
        <f t="shared" si="212"/>
        <v>0</v>
      </c>
      <c r="AL148" s="156">
        <f t="shared" si="212"/>
        <v>0</v>
      </c>
      <c r="AM148" s="156">
        <f t="shared" si="212"/>
        <v>0</v>
      </c>
      <c r="AN148" s="156">
        <f t="shared" si="212"/>
        <v>0</v>
      </c>
      <c r="AO148" s="156">
        <f t="shared" si="212"/>
        <v>0</v>
      </c>
      <c r="AP148" s="156">
        <f t="shared" si="212"/>
        <v>0</v>
      </c>
      <c r="AQ148" s="156">
        <f t="shared" si="212"/>
        <v>0</v>
      </c>
      <c r="AR148" s="156">
        <f t="shared" si="212"/>
        <v>0</v>
      </c>
    </row>
    <row r="149" spans="3:44" s="58" customFormat="1" x14ac:dyDescent="0.2">
      <c r="C149" s="262"/>
      <c r="D149" s="370"/>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c r="AC149" s="156"/>
      <c r="AD149" s="156"/>
      <c r="AE149" s="156"/>
      <c r="AF149" s="156"/>
      <c r="AG149" s="156"/>
      <c r="AH149" s="156"/>
      <c r="AI149" s="156"/>
      <c r="AJ149" s="156"/>
      <c r="AK149" s="156"/>
      <c r="AL149" s="156"/>
      <c r="AM149" s="156"/>
      <c r="AN149" s="156"/>
      <c r="AO149" s="156"/>
      <c r="AP149" s="156"/>
      <c r="AQ149" s="156"/>
      <c r="AR149" s="156"/>
    </row>
    <row r="150" spans="3:44" s="58" customFormat="1" x14ac:dyDescent="0.2">
      <c r="C150" s="262" t="s">
        <v>470</v>
      </c>
      <c r="D150" s="370"/>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c r="AC150" s="156"/>
      <c r="AD150" s="156"/>
      <c r="AE150" s="156"/>
      <c r="AF150" s="156"/>
      <c r="AG150" s="156"/>
      <c r="AH150" s="156"/>
      <c r="AI150" s="156"/>
      <c r="AJ150" s="156"/>
      <c r="AK150" s="156"/>
      <c r="AL150" s="156"/>
      <c r="AM150" s="156"/>
      <c r="AN150" s="156"/>
      <c r="AO150" s="156"/>
      <c r="AP150" s="156"/>
      <c r="AQ150" s="156"/>
      <c r="AR150" s="156"/>
    </row>
    <row r="151" spans="3:44" ht="22.5" x14ac:dyDescent="0.2">
      <c r="C151" s="261" t="s">
        <v>609</v>
      </c>
      <c r="D151" s="371">
        <f>SUM(E151:X151)</f>
        <v>0</v>
      </c>
      <c r="E151" s="157">
        <f>'6-Plan investitional'!E81</f>
        <v>0</v>
      </c>
      <c r="F151" s="157">
        <f>'6-Plan investitional'!F81</f>
        <v>0</v>
      </c>
      <c r="G151" s="157">
        <f>'6-Plan investitional'!G81</f>
        <v>0</v>
      </c>
      <c r="H151" s="157">
        <f>'6-Plan investitional'!H81</f>
        <v>0</v>
      </c>
      <c r="I151" s="157">
        <f>'6-Plan investitional'!I81</f>
        <v>0</v>
      </c>
      <c r="J151" s="157">
        <f>'6-Plan investitional'!E87</f>
        <v>0</v>
      </c>
      <c r="K151" s="157">
        <f>'6-Plan investitional'!F87</f>
        <v>0</v>
      </c>
      <c r="L151" s="157">
        <f>'6-Plan investitional'!G87</f>
        <v>0</v>
      </c>
      <c r="M151" s="157">
        <f>'6-Plan investitional'!H87</f>
        <v>0</v>
      </c>
      <c r="N151" s="157">
        <f>'6-Plan investitional'!I87</f>
        <v>0</v>
      </c>
      <c r="O151" s="157">
        <f>'6-Plan investitional'!E93</f>
        <v>0</v>
      </c>
      <c r="P151" s="157">
        <f>'6-Plan investitional'!F93</f>
        <v>0</v>
      </c>
      <c r="Q151" s="157">
        <f>'6-Plan investitional'!G93</f>
        <v>0</v>
      </c>
      <c r="R151" s="157">
        <f>'6-Plan investitional'!H93</f>
        <v>0</v>
      </c>
      <c r="S151" s="157">
        <f>'6-Plan investitional'!I93</f>
        <v>0</v>
      </c>
      <c r="T151" s="157">
        <f>'6-Plan investitional'!E99</f>
        <v>0</v>
      </c>
      <c r="U151" s="157">
        <f>'6-Plan investitional'!F99</f>
        <v>0</v>
      </c>
      <c r="V151" s="157">
        <f>'6-Plan investitional'!G99</f>
        <v>0</v>
      </c>
      <c r="W151" s="157">
        <f>'6-Plan investitional'!H99</f>
        <v>0</v>
      </c>
      <c r="X151" s="157">
        <f>'6-Plan investitional'!I99</f>
        <v>0</v>
      </c>
      <c r="Y151" s="157">
        <f>'6-Plan investitional'!J99</f>
        <v>0</v>
      </c>
      <c r="Z151" s="157">
        <f>'6-Plan investitional'!K99</f>
        <v>0</v>
      </c>
      <c r="AA151" s="157">
        <f>'6-Plan investitional'!L99</f>
        <v>0</v>
      </c>
      <c r="AB151" s="157">
        <f>'6-Plan investitional'!M99</f>
        <v>0</v>
      </c>
      <c r="AC151" s="157">
        <f>'6-Plan investitional'!N99</f>
        <v>0</v>
      </c>
      <c r="AD151" s="157">
        <f>'6-Plan investitional'!O99</f>
        <v>0</v>
      </c>
      <c r="AE151" s="157">
        <f>'6-Plan investitional'!P99</f>
        <v>0</v>
      </c>
      <c r="AF151" s="157">
        <f>'6-Plan investitional'!Q99</f>
        <v>0</v>
      </c>
      <c r="AG151" s="157">
        <f>'6-Plan investitional'!R99</f>
        <v>0</v>
      </c>
      <c r="AH151" s="157">
        <f>'6-Plan investitional'!S99</f>
        <v>0</v>
      </c>
      <c r="AI151" s="157">
        <f>'6-Plan investitional'!T99</f>
        <v>0</v>
      </c>
      <c r="AJ151" s="157">
        <f>'6-Plan investitional'!U99</f>
        <v>0</v>
      </c>
      <c r="AK151" s="157">
        <f>'6-Plan investitional'!V99</f>
        <v>0</v>
      </c>
      <c r="AL151" s="157">
        <f>'6-Plan investitional'!W99</f>
        <v>0</v>
      </c>
      <c r="AM151" s="157">
        <f>'6-Plan investitional'!X99</f>
        <v>0</v>
      </c>
      <c r="AN151" s="157">
        <f>'6-Plan investitional'!Y99</f>
        <v>0</v>
      </c>
      <c r="AO151" s="157">
        <f>'6-Plan investitional'!Z99</f>
        <v>0</v>
      </c>
      <c r="AP151" s="157">
        <f>'6-Plan investitional'!AA99</f>
        <v>0</v>
      </c>
      <c r="AQ151" s="157">
        <f>'6-Plan investitional'!AB99</f>
        <v>0</v>
      </c>
      <c r="AR151" s="157">
        <f>'6-Plan investitional'!AC99</f>
        <v>0</v>
      </c>
    </row>
    <row r="152" spans="3:44" ht="22.5" x14ac:dyDescent="0.2">
      <c r="C152" s="261" t="s">
        <v>610</v>
      </c>
      <c r="D152" s="371">
        <f>SUM(E152:X152)</f>
        <v>0</v>
      </c>
      <c r="E152" s="157">
        <f>'6-Plan investitional'!E82</f>
        <v>0</v>
      </c>
      <c r="F152" s="157">
        <f>'6-Plan investitional'!F82</f>
        <v>0</v>
      </c>
      <c r="G152" s="157">
        <f>'6-Plan investitional'!G82</f>
        <v>0</v>
      </c>
      <c r="H152" s="157">
        <f>'6-Plan investitional'!H82</f>
        <v>0</v>
      </c>
      <c r="I152" s="157">
        <f>'6-Plan investitional'!I82</f>
        <v>0</v>
      </c>
      <c r="J152" s="157">
        <f>'6-Plan investitional'!E88</f>
        <v>0</v>
      </c>
      <c r="K152" s="157">
        <f>'6-Plan investitional'!F88</f>
        <v>0</v>
      </c>
      <c r="L152" s="157">
        <f>'6-Plan investitional'!G88</f>
        <v>0</v>
      </c>
      <c r="M152" s="157">
        <f>'6-Plan investitional'!H88</f>
        <v>0</v>
      </c>
      <c r="N152" s="157">
        <f>'6-Plan investitional'!I88</f>
        <v>0</v>
      </c>
      <c r="O152" s="157">
        <f>'6-Plan investitional'!E94</f>
        <v>0</v>
      </c>
      <c r="P152" s="157">
        <f>'6-Plan investitional'!F94</f>
        <v>0</v>
      </c>
      <c r="Q152" s="157">
        <f>'6-Plan investitional'!G94</f>
        <v>0</v>
      </c>
      <c r="R152" s="157">
        <f>'6-Plan investitional'!H94</f>
        <v>0</v>
      </c>
      <c r="S152" s="157">
        <f>'6-Plan investitional'!I94</f>
        <v>0</v>
      </c>
      <c r="T152" s="157">
        <f>'6-Plan investitional'!E100</f>
        <v>0</v>
      </c>
      <c r="U152" s="157">
        <f>'6-Plan investitional'!F100</f>
        <v>0</v>
      </c>
      <c r="V152" s="157">
        <f>'6-Plan investitional'!G100</f>
        <v>0</v>
      </c>
      <c r="W152" s="157">
        <f>'6-Plan investitional'!H100</f>
        <v>0</v>
      </c>
      <c r="X152" s="157">
        <f>'6-Plan investitional'!I100</f>
        <v>0</v>
      </c>
      <c r="Y152" s="157">
        <f>'6-Plan investitional'!J100</f>
        <v>0</v>
      </c>
      <c r="Z152" s="157">
        <f>'6-Plan investitional'!K100</f>
        <v>0</v>
      </c>
      <c r="AA152" s="157">
        <f>'6-Plan investitional'!L100</f>
        <v>0</v>
      </c>
      <c r="AB152" s="157">
        <f>'6-Plan investitional'!M100</f>
        <v>0</v>
      </c>
      <c r="AC152" s="157">
        <f>'6-Plan investitional'!N100</f>
        <v>0</v>
      </c>
      <c r="AD152" s="157">
        <f>'6-Plan investitional'!O100</f>
        <v>0</v>
      </c>
      <c r="AE152" s="157">
        <f>'6-Plan investitional'!P100</f>
        <v>0</v>
      </c>
      <c r="AF152" s="157">
        <f>'6-Plan investitional'!Q100</f>
        <v>0</v>
      </c>
      <c r="AG152" s="157">
        <f>'6-Plan investitional'!R100</f>
        <v>0</v>
      </c>
      <c r="AH152" s="157">
        <f>'6-Plan investitional'!S100</f>
        <v>0</v>
      </c>
      <c r="AI152" s="157">
        <f>'6-Plan investitional'!T100</f>
        <v>0</v>
      </c>
      <c r="AJ152" s="157">
        <f>'6-Plan investitional'!U100</f>
        <v>0</v>
      </c>
      <c r="AK152" s="157">
        <f>'6-Plan investitional'!V100</f>
        <v>0</v>
      </c>
      <c r="AL152" s="157">
        <f>'6-Plan investitional'!W100</f>
        <v>0</v>
      </c>
      <c r="AM152" s="157">
        <f>'6-Plan investitional'!X100</f>
        <v>0</v>
      </c>
      <c r="AN152" s="157">
        <f>'6-Plan investitional'!Y100</f>
        <v>0</v>
      </c>
      <c r="AO152" s="157">
        <f>'6-Plan investitional'!Z100</f>
        <v>0</v>
      </c>
      <c r="AP152" s="157">
        <f>'6-Plan investitional'!AA100</f>
        <v>0</v>
      </c>
      <c r="AQ152" s="157">
        <f>'6-Plan investitional'!AB100</f>
        <v>0</v>
      </c>
      <c r="AR152" s="157">
        <f>'6-Plan investitional'!AC100</f>
        <v>0</v>
      </c>
    </row>
    <row r="153" spans="3:44" s="58" customFormat="1" ht="22.5" x14ac:dyDescent="0.2">
      <c r="C153" s="262" t="s">
        <v>471</v>
      </c>
      <c r="D153" s="371">
        <f>SUM(E153:X153)</f>
        <v>0</v>
      </c>
      <c r="E153" s="156">
        <f>E152+E151</f>
        <v>0</v>
      </c>
      <c r="F153" s="156">
        <f t="shared" ref="F153:X153" si="213">F152+F151</f>
        <v>0</v>
      </c>
      <c r="G153" s="156">
        <f t="shared" si="213"/>
        <v>0</v>
      </c>
      <c r="H153" s="156">
        <f t="shared" si="213"/>
        <v>0</v>
      </c>
      <c r="I153" s="156">
        <f t="shared" si="213"/>
        <v>0</v>
      </c>
      <c r="J153" s="156">
        <f t="shared" si="213"/>
        <v>0</v>
      </c>
      <c r="K153" s="156">
        <f t="shared" si="213"/>
        <v>0</v>
      </c>
      <c r="L153" s="156">
        <f t="shared" si="213"/>
        <v>0</v>
      </c>
      <c r="M153" s="156">
        <f t="shared" si="213"/>
        <v>0</v>
      </c>
      <c r="N153" s="156">
        <f t="shared" si="213"/>
        <v>0</v>
      </c>
      <c r="O153" s="156">
        <f t="shared" si="213"/>
        <v>0</v>
      </c>
      <c r="P153" s="156">
        <f t="shared" si="213"/>
        <v>0</v>
      </c>
      <c r="Q153" s="156">
        <f t="shared" si="213"/>
        <v>0</v>
      </c>
      <c r="R153" s="156">
        <f t="shared" si="213"/>
        <v>0</v>
      </c>
      <c r="S153" s="156">
        <f t="shared" si="213"/>
        <v>0</v>
      </c>
      <c r="T153" s="156">
        <f t="shared" si="213"/>
        <v>0</v>
      </c>
      <c r="U153" s="156">
        <f t="shared" si="213"/>
        <v>0</v>
      </c>
      <c r="V153" s="156">
        <f t="shared" si="213"/>
        <v>0</v>
      </c>
      <c r="W153" s="156">
        <f t="shared" si="213"/>
        <v>0</v>
      </c>
      <c r="X153" s="156">
        <f t="shared" si="213"/>
        <v>0</v>
      </c>
      <c r="Y153" s="156">
        <f t="shared" ref="Y153:AR153" si="214">Y152+Y151</f>
        <v>0</v>
      </c>
      <c r="Z153" s="156">
        <f t="shared" si="214"/>
        <v>0</v>
      </c>
      <c r="AA153" s="156">
        <f t="shared" si="214"/>
        <v>0</v>
      </c>
      <c r="AB153" s="156">
        <f t="shared" si="214"/>
        <v>0</v>
      </c>
      <c r="AC153" s="156">
        <f t="shared" si="214"/>
        <v>0</v>
      </c>
      <c r="AD153" s="156">
        <f t="shared" si="214"/>
        <v>0</v>
      </c>
      <c r="AE153" s="156">
        <f t="shared" si="214"/>
        <v>0</v>
      </c>
      <c r="AF153" s="156">
        <f t="shared" si="214"/>
        <v>0</v>
      </c>
      <c r="AG153" s="156">
        <f t="shared" si="214"/>
        <v>0</v>
      </c>
      <c r="AH153" s="156">
        <f t="shared" si="214"/>
        <v>0</v>
      </c>
      <c r="AI153" s="156">
        <f t="shared" si="214"/>
        <v>0</v>
      </c>
      <c r="AJ153" s="156">
        <f t="shared" si="214"/>
        <v>0</v>
      </c>
      <c r="AK153" s="156">
        <f t="shared" si="214"/>
        <v>0</v>
      </c>
      <c r="AL153" s="156">
        <f t="shared" si="214"/>
        <v>0</v>
      </c>
      <c r="AM153" s="156">
        <f t="shared" si="214"/>
        <v>0</v>
      </c>
      <c r="AN153" s="156">
        <f t="shared" si="214"/>
        <v>0</v>
      </c>
      <c r="AO153" s="156">
        <f t="shared" si="214"/>
        <v>0</v>
      </c>
      <c r="AP153" s="156">
        <f t="shared" si="214"/>
        <v>0</v>
      </c>
      <c r="AQ153" s="156">
        <f t="shared" si="214"/>
        <v>0</v>
      </c>
      <c r="AR153" s="156">
        <f t="shared" si="214"/>
        <v>0</v>
      </c>
    </row>
    <row r="154" spans="3:44" x14ac:dyDescent="0.2">
      <c r="C154" s="261"/>
      <c r="D154" s="371"/>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157"/>
      <c r="AR154" s="157"/>
    </row>
    <row r="155" spans="3:44" x14ac:dyDescent="0.2">
      <c r="C155" s="262" t="s">
        <v>472</v>
      </c>
      <c r="D155" s="371"/>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157"/>
      <c r="AR155" s="157"/>
    </row>
    <row r="156" spans="3:44" x14ac:dyDescent="0.2">
      <c r="C156" s="262" t="s">
        <v>473</v>
      </c>
      <c r="D156" s="370">
        <f>SUM(E156:I156)</f>
        <v>0</v>
      </c>
      <c r="E156" s="156">
        <f>'6-Plan investitional'!E55</f>
        <v>0</v>
      </c>
      <c r="F156" s="156">
        <f>'6-Plan investitional'!F55</f>
        <v>0</v>
      </c>
      <c r="G156" s="156">
        <f>'6-Plan investitional'!G55</f>
        <v>0</v>
      </c>
      <c r="H156" s="156">
        <f>'6-Plan investitional'!H55</f>
        <v>0</v>
      </c>
      <c r="I156" s="156">
        <f>'6-Plan investitional'!I55</f>
        <v>0</v>
      </c>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157"/>
      <c r="AR156" s="157"/>
    </row>
    <row r="157" spans="3:44" ht="22.5" x14ac:dyDescent="0.2">
      <c r="C157" s="262" t="s">
        <v>474</v>
      </c>
      <c r="D157" s="370">
        <f>SUM(E157:I157)</f>
        <v>0</v>
      </c>
      <c r="E157" s="157">
        <f>E156</f>
        <v>0</v>
      </c>
      <c r="F157" s="157">
        <f t="shared" ref="F157:I157" si="215">F156</f>
        <v>0</v>
      </c>
      <c r="G157" s="157">
        <f t="shared" si="215"/>
        <v>0</v>
      </c>
      <c r="H157" s="157">
        <f t="shared" si="215"/>
        <v>0</v>
      </c>
      <c r="I157" s="157">
        <f t="shared" si="215"/>
        <v>0</v>
      </c>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157"/>
      <c r="AR157" s="157"/>
    </row>
    <row r="158" spans="3:44" ht="33.75" x14ac:dyDescent="0.2">
      <c r="C158" s="262" t="s">
        <v>475</v>
      </c>
      <c r="D158" s="371">
        <f>D157+D153</f>
        <v>0</v>
      </c>
      <c r="E158" s="157">
        <f>E157+E153</f>
        <v>0</v>
      </c>
      <c r="F158" s="157">
        <f>F157+F153</f>
        <v>0</v>
      </c>
      <c r="G158" s="157">
        <f t="shared" ref="G158:X158" si="216">G157+G153</f>
        <v>0</v>
      </c>
      <c r="H158" s="157">
        <f t="shared" si="216"/>
        <v>0</v>
      </c>
      <c r="I158" s="157">
        <f>I157+I153</f>
        <v>0</v>
      </c>
      <c r="J158" s="157">
        <f t="shared" si="216"/>
        <v>0</v>
      </c>
      <c r="K158" s="157">
        <f t="shared" si="216"/>
        <v>0</v>
      </c>
      <c r="L158" s="157">
        <f t="shared" si="216"/>
        <v>0</v>
      </c>
      <c r="M158" s="157">
        <f t="shared" si="216"/>
        <v>0</v>
      </c>
      <c r="N158" s="157">
        <f t="shared" si="216"/>
        <v>0</v>
      </c>
      <c r="O158" s="157">
        <f t="shared" si="216"/>
        <v>0</v>
      </c>
      <c r="P158" s="157">
        <f t="shared" si="216"/>
        <v>0</v>
      </c>
      <c r="Q158" s="157">
        <f t="shared" si="216"/>
        <v>0</v>
      </c>
      <c r="R158" s="157">
        <f t="shared" si="216"/>
        <v>0</v>
      </c>
      <c r="S158" s="157">
        <f t="shared" si="216"/>
        <v>0</v>
      </c>
      <c r="T158" s="157">
        <f t="shared" si="216"/>
        <v>0</v>
      </c>
      <c r="U158" s="157">
        <f t="shared" si="216"/>
        <v>0</v>
      </c>
      <c r="V158" s="157">
        <f t="shared" si="216"/>
        <v>0</v>
      </c>
      <c r="W158" s="157">
        <f t="shared" si="216"/>
        <v>0</v>
      </c>
      <c r="X158" s="157">
        <f t="shared" si="216"/>
        <v>0</v>
      </c>
      <c r="Y158" s="157">
        <f t="shared" ref="Y158:AR158" si="217">Y157+Y153</f>
        <v>0</v>
      </c>
      <c r="Z158" s="157">
        <f t="shared" si="217"/>
        <v>0</v>
      </c>
      <c r="AA158" s="157">
        <f t="shared" si="217"/>
        <v>0</v>
      </c>
      <c r="AB158" s="157">
        <f t="shared" si="217"/>
        <v>0</v>
      </c>
      <c r="AC158" s="157">
        <f t="shared" si="217"/>
        <v>0</v>
      </c>
      <c r="AD158" s="157">
        <f t="shared" si="217"/>
        <v>0</v>
      </c>
      <c r="AE158" s="157">
        <f t="shared" si="217"/>
        <v>0</v>
      </c>
      <c r="AF158" s="157">
        <f t="shared" si="217"/>
        <v>0</v>
      </c>
      <c r="AG158" s="157">
        <f t="shared" si="217"/>
        <v>0</v>
      </c>
      <c r="AH158" s="157">
        <f t="shared" si="217"/>
        <v>0</v>
      </c>
      <c r="AI158" s="157">
        <f t="shared" si="217"/>
        <v>0</v>
      </c>
      <c r="AJ158" s="157">
        <f t="shared" si="217"/>
        <v>0</v>
      </c>
      <c r="AK158" s="157">
        <f t="shared" si="217"/>
        <v>0</v>
      </c>
      <c r="AL158" s="157">
        <f t="shared" si="217"/>
        <v>0</v>
      </c>
      <c r="AM158" s="157">
        <f t="shared" si="217"/>
        <v>0</v>
      </c>
      <c r="AN158" s="157">
        <f t="shared" si="217"/>
        <v>0</v>
      </c>
      <c r="AO158" s="157">
        <f t="shared" si="217"/>
        <v>0</v>
      </c>
      <c r="AP158" s="157">
        <f t="shared" si="217"/>
        <v>0</v>
      </c>
      <c r="AQ158" s="157">
        <f t="shared" si="217"/>
        <v>0</v>
      </c>
      <c r="AR158" s="157">
        <f t="shared" si="217"/>
        <v>0</v>
      </c>
    </row>
    <row r="159" spans="3:44" ht="20.45" customHeight="1" x14ac:dyDescent="0.2">
      <c r="C159" s="268" t="s">
        <v>476</v>
      </c>
      <c r="D159" s="371" t="e">
        <f>D148-D158</f>
        <v>#DIV/0!</v>
      </c>
      <c r="E159" s="157" t="e">
        <f>E148-E158</f>
        <v>#DIV/0!</v>
      </c>
      <c r="F159" s="157" t="e">
        <f t="shared" ref="F159:X159" si="218">F148-F158</f>
        <v>#DIV/0!</v>
      </c>
      <c r="G159" s="157" t="e">
        <f t="shared" si="218"/>
        <v>#DIV/0!</v>
      </c>
      <c r="H159" s="157" t="e">
        <f t="shared" si="218"/>
        <v>#DIV/0!</v>
      </c>
      <c r="I159" s="157" t="e">
        <f>I148-I158</f>
        <v>#DIV/0!</v>
      </c>
      <c r="J159" s="157">
        <f t="shared" si="218"/>
        <v>0</v>
      </c>
      <c r="K159" s="157">
        <f t="shared" si="218"/>
        <v>0</v>
      </c>
      <c r="L159" s="157">
        <f t="shared" si="218"/>
        <v>0</v>
      </c>
      <c r="M159" s="157">
        <f t="shared" si="218"/>
        <v>0</v>
      </c>
      <c r="N159" s="157">
        <f t="shared" si="218"/>
        <v>0</v>
      </c>
      <c r="O159" s="157">
        <f t="shared" si="218"/>
        <v>0</v>
      </c>
      <c r="P159" s="157">
        <f t="shared" si="218"/>
        <v>0</v>
      </c>
      <c r="Q159" s="157">
        <f t="shared" si="218"/>
        <v>0</v>
      </c>
      <c r="R159" s="157">
        <f t="shared" si="218"/>
        <v>0</v>
      </c>
      <c r="S159" s="157">
        <f t="shared" si="218"/>
        <v>0</v>
      </c>
      <c r="T159" s="157">
        <f>T148-T158</f>
        <v>0</v>
      </c>
      <c r="U159" s="157">
        <f t="shared" si="218"/>
        <v>0</v>
      </c>
      <c r="V159" s="157">
        <f t="shared" si="218"/>
        <v>0</v>
      </c>
      <c r="W159" s="157">
        <f t="shared" si="218"/>
        <v>0</v>
      </c>
      <c r="X159" s="157">
        <f t="shared" si="218"/>
        <v>0</v>
      </c>
      <c r="Y159" s="157">
        <f t="shared" ref="Y159:AR159" si="219">Y148-Y158</f>
        <v>0</v>
      </c>
      <c r="Z159" s="157">
        <f t="shared" si="219"/>
        <v>0</v>
      </c>
      <c r="AA159" s="157">
        <f t="shared" si="219"/>
        <v>0</v>
      </c>
      <c r="AB159" s="157">
        <f t="shared" si="219"/>
        <v>0</v>
      </c>
      <c r="AC159" s="157">
        <f t="shared" si="219"/>
        <v>0</v>
      </c>
      <c r="AD159" s="157">
        <f t="shared" si="219"/>
        <v>0</v>
      </c>
      <c r="AE159" s="157">
        <f t="shared" si="219"/>
        <v>0</v>
      </c>
      <c r="AF159" s="157">
        <f t="shared" si="219"/>
        <v>0</v>
      </c>
      <c r="AG159" s="157">
        <f t="shared" si="219"/>
        <v>0</v>
      </c>
      <c r="AH159" s="157">
        <f t="shared" si="219"/>
        <v>0</v>
      </c>
      <c r="AI159" s="157">
        <f t="shared" si="219"/>
        <v>0</v>
      </c>
      <c r="AJ159" s="157">
        <f t="shared" si="219"/>
        <v>0</v>
      </c>
      <c r="AK159" s="157">
        <f t="shared" si="219"/>
        <v>0</v>
      </c>
      <c r="AL159" s="157">
        <f t="shared" si="219"/>
        <v>0</v>
      </c>
      <c r="AM159" s="157">
        <f t="shared" si="219"/>
        <v>0</v>
      </c>
      <c r="AN159" s="157">
        <f t="shared" si="219"/>
        <v>0</v>
      </c>
      <c r="AO159" s="157">
        <f t="shared" si="219"/>
        <v>0</v>
      </c>
      <c r="AP159" s="157">
        <f t="shared" si="219"/>
        <v>0</v>
      </c>
      <c r="AQ159" s="157">
        <f t="shared" si="219"/>
        <v>0</v>
      </c>
      <c r="AR159" s="157">
        <f t="shared" si="219"/>
        <v>0</v>
      </c>
    </row>
    <row r="160" spans="3:44" x14ac:dyDescent="0.2">
      <c r="C160" s="261"/>
      <c r="D160" s="371"/>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c r="AN160" s="157"/>
      <c r="AO160" s="157"/>
      <c r="AP160" s="157"/>
      <c r="AQ160" s="157"/>
      <c r="AR160" s="157"/>
    </row>
    <row r="161" spans="3:44" x14ac:dyDescent="0.2">
      <c r="C161" s="268" t="s">
        <v>477</v>
      </c>
      <c r="D161" s="371" t="e">
        <f>D130+D159</f>
        <v>#DIV/0!</v>
      </c>
      <c r="E161" s="157" t="e">
        <f>E130+E159</f>
        <v>#DIV/0!</v>
      </c>
      <c r="F161" s="157" t="e">
        <f t="shared" ref="F161:X161" si="220">F130+F159</f>
        <v>#DIV/0!</v>
      </c>
      <c r="G161" s="157" t="e">
        <f t="shared" si="220"/>
        <v>#DIV/0!</v>
      </c>
      <c r="H161" s="157" t="e">
        <f t="shared" si="220"/>
        <v>#DIV/0!</v>
      </c>
      <c r="I161" s="157" t="e">
        <f t="shared" si="220"/>
        <v>#DIV/0!</v>
      </c>
      <c r="J161" s="157">
        <f t="shared" si="220"/>
        <v>0</v>
      </c>
      <c r="K161" s="157">
        <f t="shared" si="220"/>
        <v>0</v>
      </c>
      <c r="L161" s="157">
        <f t="shared" si="220"/>
        <v>0</v>
      </c>
      <c r="M161" s="157">
        <f t="shared" si="220"/>
        <v>0</v>
      </c>
      <c r="N161" s="157">
        <f t="shared" si="220"/>
        <v>0</v>
      </c>
      <c r="O161" s="157">
        <f t="shared" si="220"/>
        <v>0</v>
      </c>
      <c r="P161" s="157">
        <f t="shared" si="220"/>
        <v>0</v>
      </c>
      <c r="Q161" s="157">
        <f t="shared" si="220"/>
        <v>0</v>
      </c>
      <c r="R161" s="157">
        <f t="shared" si="220"/>
        <v>0</v>
      </c>
      <c r="S161" s="157">
        <f t="shared" si="220"/>
        <v>0</v>
      </c>
      <c r="T161" s="157">
        <f t="shared" si="220"/>
        <v>0</v>
      </c>
      <c r="U161" s="157">
        <f t="shared" si="220"/>
        <v>0</v>
      </c>
      <c r="V161" s="157">
        <f t="shared" si="220"/>
        <v>0</v>
      </c>
      <c r="W161" s="157">
        <f t="shared" si="220"/>
        <v>0</v>
      </c>
      <c r="X161" s="157">
        <f t="shared" si="220"/>
        <v>0</v>
      </c>
      <c r="Y161" s="157">
        <f t="shared" ref="Y161:AR161" si="221">Y130+Y159</f>
        <v>0</v>
      </c>
      <c r="Z161" s="157">
        <f t="shared" si="221"/>
        <v>0</v>
      </c>
      <c r="AA161" s="157">
        <f t="shared" si="221"/>
        <v>0</v>
      </c>
      <c r="AB161" s="157">
        <f t="shared" si="221"/>
        <v>0</v>
      </c>
      <c r="AC161" s="157">
        <f t="shared" si="221"/>
        <v>0</v>
      </c>
      <c r="AD161" s="157">
        <f t="shared" si="221"/>
        <v>0</v>
      </c>
      <c r="AE161" s="157">
        <f t="shared" si="221"/>
        <v>0</v>
      </c>
      <c r="AF161" s="157">
        <f t="shared" si="221"/>
        <v>0</v>
      </c>
      <c r="AG161" s="157">
        <f t="shared" si="221"/>
        <v>0</v>
      </c>
      <c r="AH161" s="157">
        <f t="shared" si="221"/>
        <v>0</v>
      </c>
      <c r="AI161" s="157">
        <f t="shared" si="221"/>
        <v>0</v>
      </c>
      <c r="AJ161" s="157">
        <f t="shared" si="221"/>
        <v>0</v>
      </c>
      <c r="AK161" s="157">
        <f t="shared" si="221"/>
        <v>0</v>
      </c>
      <c r="AL161" s="157">
        <f t="shared" si="221"/>
        <v>0</v>
      </c>
      <c r="AM161" s="157">
        <f t="shared" si="221"/>
        <v>0</v>
      </c>
      <c r="AN161" s="157">
        <f t="shared" si="221"/>
        <v>0</v>
      </c>
      <c r="AO161" s="157">
        <f t="shared" si="221"/>
        <v>0</v>
      </c>
      <c r="AP161" s="157">
        <f t="shared" si="221"/>
        <v>0</v>
      </c>
      <c r="AQ161" s="157">
        <f t="shared" si="221"/>
        <v>0</v>
      </c>
      <c r="AR161" s="157">
        <f t="shared" si="221"/>
        <v>0</v>
      </c>
    </row>
    <row r="162" spans="3:44" ht="22.5" x14ac:dyDescent="0.2">
      <c r="C162" s="262" t="s">
        <v>478</v>
      </c>
      <c r="D162" s="371" t="s">
        <v>479</v>
      </c>
      <c r="E162" s="157">
        <f>D163</f>
        <v>0</v>
      </c>
      <c r="F162" s="157" t="e">
        <f t="shared" ref="F162:X162" si="222">E163</f>
        <v>#DIV/0!</v>
      </c>
      <c r="G162" s="157" t="e">
        <f t="shared" si="222"/>
        <v>#DIV/0!</v>
      </c>
      <c r="H162" s="157" t="e">
        <f t="shared" si="222"/>
        <v>#DIV/0!</v>
      </c>
      <c r="I162" s="157" t="e">
        <f t="shared" si="222"/>
        <v>#DIV/0!</v>
      </c>
      <c r="J162" s="157" t="e">
        <f t="shared" si="222"/>
        <v>#DIV/0!</v>
      </c>
      <c r="K162" s="157" t="e">
        <f t="shared" si="222"/>
        <v>#DIV/0!</v>
      </c>
      <c r="L162" s="157" t="e">
        <f t="shared" si="222"/>
        <v>#DIV/0!</v>
      </c>
      <c r="M162" s="157" t="e">
        <f t="shared" si="222"/>
        <v>#DIV/0!</v>
      </c>
      <c r="N162" s="157" t="e">
        <f t="shared" si="222"/>
        <v>#DIV/0!</v>
      </c>
      <c r="O162" s="157" t="e">
        <f t="shared" si="222"/>
        <v>#DIV/0!</v>
      </c>
      <c r="P162" s="157" t="e">
        <f t="shared" si="222"/>
        <v>#DIV/0!</v>
      </c>
      <c r="Q162" s="157" t="e">
        <f t="shared" si="222"/>
        <v>#DIV/0!</v>
      </c>
      <c r="R162" s="157" t="e">
        <f t="shared" si="222"/>
        <v>#DIV/0!</v>
      </c>
      <c r="S162" s="157" t="e">
        <f t="shared" si="222"/>
        <v>#DIV/0!</v>
      </c>
      <c r="T162" s="157" t="e">
        <f t="shared" si="222"/>
        <v>#DIV/0!</v>
      </c>
      <c r="U162" s="157" t="e">
        <f t="shared" si="222"/>
        <v>#DIV/0!</v>
      </c>
      <c r="V162" s="157" t="e">
        <f t="shared" si="222"/>
        <v>#DIV/0!</v>
      </c>
      <c r="W162" s="157" t="e">
        <f t="shared" si="222"/>
        <v>#DIV/0!</v>
      </c>
      <c r="X162" s="157" t="e">
        <f t="shared" si="222"/>
        <v>#DIV/0!</v>
      </c>
      <c r="Y162" s="157" t="e">
        <f t="shared" ref="Y162" si="223">X163</f>
        <v>#DIV/0!</v>
      </c>
      <c r="Z162" s="157" t="e">
        <f t="shared" ref="Z162" si="224">Y163</f>
        <v>#DIV/0!</v>
      </c>
      <c r="AA162" s="157" t="e">
        <f t="shared" ref="AA162" si="225">Z163</f>
        <v>#DIV/0!</v>
      </c>
      <c r="AB162" s="157" t="e">
        <f t="shared" ref="AB162" si="226">AA163</f>
        <v>#DIV/0!</v>
      </c>
      <c r="AC162" s="157" t="e">
        <f t="shared" ref="AC162" si="227">AB163</f>
        <v>#DIV/0!</v>
      </c>
      <c r="AD162" s="157" t="e">
        <f t="shared" ref="AD162" si="228">AC163</f>
        <v>#DIV/0!</v>
      </c>
      <c r="AE162" s="157" t="e">
        <f t="shared" ref="AE162" si="229">AD163</f>
        <v>#DIV/0!</v>
      </c>
      <c r="AF162" s="157" t="e">
        <f t="shared" ref="AF162" si="230">AE163</f>
        <v>#DIV/0!</v>
      </c>
      <c r="AG162" s="157" t="e">
        <f t="shared" ref="AG162" si="231">AF163</f>
        <v>#DIV/0!</v>
      </c>
      <c r="AH162" s="157" t="e">
        <f t="shared" ref="AH162" si="232">AG163</f>
        <v>#DIV/0!</v>
      </c>
      <c r="AI162" s="157" t="e">
        <f t="shared" ref="AI162" si="233">AH163</f>
        <v>#DIV/0!</v>
      </c>
      <c r="AJ162" s="157" t="e">
        <f t="shared" ref="AJ162" si="234">AI163</f>
        <v>#DIV/0!</v>
      </c>
      <c r="AK162" s="157" t="e">
        <f t="shared" ref="AK162" si="235">AJ163</f>
        <v>#DIV/0!</v>
      </c>
      <c r="AL162" s="157" t="e">
        <f t="shared" ref="AL162" si="236">AK163</f>
        <v>#DIV/0!</v>
      </c>
      <c r="AM162" s="157" t="e">
        <f t="shared" ref="AM162" si="237">AL163</f>
        <v>#DIV/0!</v>
      </c>
      <c r="AN162" s="157" t="e">
        <f t="shared" ref="AN162" si="238">AM163</f>
        <v>#DIV/0!</v>
      </c>
      <c r="AO162" s="157" t="e">
        <f t="shared" ref="AO162" si="239">AN163</f>
        <v>#DIV/0!</v>
      </c>
      <c r="AP162" s="157" t="e">
        <f t="shared" ref="AP162" si="240">AO163</f>
        <v>#DIV/0!</v>
      </c>
      <c r="AQ162" s="157" t="e">
        <f t="shared" ref="AQ162" si="241">AP163</f>
        <v>#DIV/0!</v>
      </c>
      <c r="AR162" s="157" t="e">
        <f t="shared" ref="AR162" si="242">AQ163</f>
        <v>#DIV/0!</v>
      </c>
    </row>
    <row r="163" spans="3:44" ht="22.5" x14ac:dyDescent="0.2">
      <c r="C163" s="262" t="s">
        <v>480</v>
      </c>
      <c r="D163" s="371">
        <v>0</v>
      </c>
      <c r="E163" s="157" t="e">
        <f>E162+E161</f>
        <v>#DIV/0!</v>
      </c>
      <c r="F163" s="157" t="e">
        <f t="shared" ref="F163:X163" si="243">F162+F161</f>
        <v>#DIV/0!</v>
      </c>
      <c r="G163" s="157" t="e">
        <f t="shared" si="243"/>
        <v>#DIV/0!</v>
      </c>
      <c r="H163" s="157" t="e">
        <f t="shared" si="243"/>
        <v>#DIV/0!</v>
      </c>
      <c r="I163" s="157" t="e">
        <f t="shared" si="243"/>
        <v>#DIV/0!</v>
      </c>
      <c r="J163" s="157" t="e">
        <f t="shared" si="243"/>
        <v>#DIV/0!</v>
      </c>
      <c r="K163" s="157" t="e">
        <f t="shared" si="243"/>
        <v>#DIV/0!</v>
      </c>
      <c r="L163" s="157" t="e">
        <f t="shared" si="243"/>
        <v>#DIV/0!</v>
      </c>
      <c r="M163" s="157" t="e">
        <f t="shared" si="243"/>
        <v>#DIV/0!</v>
      </c>
      <c r="N163" s="157" t="e">
        <f t="shared" si="243"/>
        <v>#DIV/0!</v>
      </c>
      <c r="O163" s="157" t="e">
        <f t="shared" si="243"/>
        <v>#DIV/0!</v>
      </c>
      <c r="P163" s="157" t="e">
        <f t="shared" si="243"/>
        <v>#DIV/0!</v>
      </c>
      <c r="Q163" s="157" t="e">
        <f t="shared" si="243"/>
        <v>#DIV/0!</v>
      </c>
      <c r="R163" s="157" t="e">
        <f t="shared" si="243"/>
        <v>#DIV/0!</v>
      </c>
      <c r="S163" s="157" t="e">
        <f t="shared" si="243"/>
        <v>#DIV/0!</v>
      </c>
      <c r="T163" s="157" t="e">
        <f t="shared" si="243"/>
        <v>#DIV/0!</v>
      </c>
      <c r="U163" s="157" t="e">
        <f t="shared" si="243"/>
        <v>#DIV/0!</v>
      </c>
      <c r="V163" s="157" t="e">
        <f t="shared" si="243"/>
        <v>#DIV/0!</v>
      </c>
      <c r="W163" s="157" t="e">
        <f t="shared" si="243"/>
        <v>#DIV/0!</v>
      </c>
      <c r="X163" s="157" t="e">
        <f t="shared" si="243"/>
        <v>#DIV/0!</v>
      </c>
      <c r="Y163" s="157" t="e">
        <f t="shared" ref="Y163:AR163" si="244">Y162+Y161</f>
        <v>#DIV/0!</v>
      </c>
      <c r="Z163" s="157" t="e">
        <f t="shared" si="244"/>
        <v>#DIV/0!</v>
      </c>
      <c r="AA163" s="157" t="e">
        <f t="shared" si="244"/>
        <v>#DIV/0!</v>
      </c>
      <c r="AB163" s="157" t="e">
        <f t="shared" si="244"/>
        <v>#DIV/0!</v>
      </c>
      <c r="AC163" s="157" t="e">
        <f t="shared" si="244"/>
        <v>#DIV/0!</v>
      </c>
      <c r="AD163" s="157" t="e">
        <f t="shared" si="244"/>
        <v>#DIV/0!</v>
      </c>
      <c r="AE163" s="157" t="e">
        <f t="shared" si="244"/>
        <v>#DIV/0!</v>
      </c>
      <c r="AF163" s="157" t="e">
        <f t="shared" si="244"/>
        <v>#DIV/0!</v>
      </c>
      <c r="AG163" s="157" t="e">
        <f t="shared" si="244"/>
        <v>#DIV/0!</v>
      </c>
      <c r="AH163" s="157" t="e">
        <f t="shared" si="244"/>
        <v>#DIV/0!</v>
      </c>
      <c r="AI163" s="157" t="e">
        <f t="shared" si="244"/>
        <v>#DIV/0!</v>
      </c>
      <c r="AJ163" s="157" t="e">
        <f t="shared" si="244"/>
        <v>#DIV/0!</v>
      </c>
      <c r="AK163" s="157" t="e">
        <f t="shared" si="244"/>
        <v>#DIV/0!</v>
      </c>
      <c r="AL163" s="157" t="e">
        <f t="shared" si="244"/>
        <v>#DIV/0!</v>
      </c>
      <c r="AM163" s="157" t="e">
        <f t="shared" si="244"/>
        <v>#DIV/0!</v>
      </c>
      <c r="AN163" s="157" t="e">
        <f t="shared" si="244"/>
        <v>#DIV/0!</v>
      </c>
      <c r="AO163" s="157" t="e">
        <f t="shared" si="244"/>
        <v>#DIV/0!</v>
      </c>
      <c r="AP163" s="157" t="e">
        <f t="shared" si="244"/>
        <v>#DIV/0!</v>
      </c>
      <c r="AQ163" s="157" t="e">
        <f t="shared" si="244"/>
        <v>#DIV/0!</v>
      </c>
      <c r="AR163" s="157" t="e">
        <f t="shared" si="244"/>
        <v>#DIV/0!</v>
      </c>
    </row>
    <row r="164" spans="3:44" x14ac:dyDescent="0.2">
      <c r="S164" s="158"/>
      <c r="T164" s="158"/>
      <c r="U164" s="158"/>
      <c r="V164" s="158"/>
      <c r="W164" s="158"/>
      <c r="X164" s="158"/>
    </row>
    <row r="165" spans="3:44" ht="16.899999999999999" customHeight="1" x14ac:dyDescent="0.2"/>
    <row r="166" spans="3:44" ht="16.899999999999999" customHeight="1" x14ac:dyDescent="0.2"/>
    <row r="167" spans="3:44" ht="16.899999999999999" customHeight="1" x14ac:dyDescent="0.2"/>
    <row r="168" spans="3:44" ht="16.899999999999999" customHeight="1" x14ac:dyDescent="0.2"/>
    <row r="169" spans="3:44" ht="16.899999999999999" customHeight="1" x14ac:dyDescent="0.2"/>
    <row r="170" spans="3:44" ht="16.899999999999999" customHeight="1" x14ac:dyDescent="0.2"/>
    <row r="171" spans="3:44" ht="16.899999999999999" customHeight="1" x14ac:dyDescent="0.2"/>
    <row r="172" spans="3:44" ht="16.899999999999999" customHeight="1" x14ac:dyDescent="0.2"/>
    <row r="173" spans="3:44" ht="12" customHeight="1" x14ac:dyDescent="0.2">
      <c r="C173" s="683" t="s">
        <v>481</v>
      </c>
      <c r="D173" s="683"/>
      <c r="E173" s="683"/>
      <c r="S173" s="44"/>
      <c r="T173" s="44"/>
      <c r="U173" s="44"/>
      <c r="V173" s="44"/>
      <c r="W173" s="44"/>
      <c r="X173" s="44"/>
    </row>
    <row r="174" spans="3:44" x14ac:dyDescent="0.2">
      <c r="C174" s="684" t="s">
        <v>482</v>
      </c>
      <c r="D174" s="684"/>
      <c r="E174" s="684"/>
      <c r="F174" s="684"/>
      <c r="G174" s="684"/>
      <c r="H174" s="684"/>
      <c r="I174" s="684"/>
      <c r="S174" s="44"/>
      <c r="T174" s="44"/>
      <c r="U174" s="44"/>
      <c r="V174" s="44"/>
      <c r="W174" s="44"/>
      <c r="X174" s="44"/>
    </row>
    <row r="175" spans="3:44" s="259" customFormat="1" x14ac:dyDescent="0.2">
      <c r="C175" s="334"/>
      <c r="D175" s="379"/>
      <c r="E175" s="280"/>
      <c r="F175" s="280"/>
      <c r="G175" s="281"/>
      <c r="H175" s="280"/>
      <c r="I175" s="280"/>
      <c r="J175" s="280"/>
      <c r="K175" s="245"/>
      <c r="L175" s="245"/>
      <c r="M175" s="245"/>
      <c r="N175" s="245"/>
      <c r="O175" s="260"/>
      <c r="P175" s="260"/>
      <c r="Q175" s="260"/>
      <c r="R175" s="260"/>
    </row>
    <row r="176" spans="3:44" s="259" customFormat="1" x14ac:dyDescent="0.2">
      <c r="C176" s="685" t="s">
        <v>514</v>
      </c>
      <c r="D176" s="686"/>
      <c r="E176" s="686"/>
      <c r="F176" s="686"/>
      <c r="G176" s="686"/>
      <c r="H176" s="686"/>
      <c r="I176" s="686"/>
      <c r="J176" s="686"/>
      <c r="K176" s="686"/>
      <c r="L176" s="686"/>
      <c r="M176" s="686"/>
      <c r="N176" s="686"/>
      <c r="O176" s="260"/>
      <c r="P176" s="260"/>
      <c r="Q176" s="260"/>
      <c r="R176" s="260"/>
    </row>
    <row r="178" spans="1:44" x14ac:dyDescent="0.2">
      <c r="C178" s="682" t="str">
        <f>E48</f>
        <v>implementare si operare</v>
      </c>
      <c r="D178" s="682"/>
      <c r="E178" s="682"/>
      <c r="F178" s="682"/>
      <c r="G178" s="682"/>
      <c r="H178" s="682"/>
      <c r="I178" s="682"/>
      <c r="J178" s="682"/>
      <c r="K178" s="682"/>
      <c r="L178" s="682"/>
      <c r="M178" s="682"/>
      <c r="N178" s="682"/>
      <c r="O178" s="682"/>
      <c r="P178" s="682"/>
      <c r="Q178" s="682"/>
      <c r="R178" s="682"/>
      <c r="S178" s="682"/>
      <c r="T178" s="682"/>
      <c r="U178" s="682"/>
      <c r="V178" s="682"/>
      <c r="W178" s="682"/>
      <c r="X178" s="682"/>
    </row>
    <row r="180" spans="1:44" s="58" customFormat="1" x14ac:dyDescent="0.2">
      <c r="B180" s="308"/>
      <c r="C180" s="262" t="s">
        <v>483</v>
      </c>
      <c r="D180" s="370"/>
      <c r="E180" s="156"/>
      <c r="F180" s="156"/>
      <c r="G180" s="156"/>
      <c r="H180" s="156"/>
      <c r="I180" s="156"/>
      <c r="J180" s="156"/>
      <c r="K180" s="156"/>
      <c r="L180" s="156"/>
      <c r="M180" s="156"/>
      <c r="N180" s="156"/>
      <c r="O180" s="156"/>
      <c r="P180" s="156"/>
      <c r="Q180" s="156"/>
      <c r="R180" s="156"/>
      <c r="S180" s="282"/>
      <c r="T180" s="282"/>
      <c r="U180" s="282"/>
      <c r="V180" s="282"/>
      <c r="W180" s="282"/>
      <c r="X180" s="282"/>
      <c r="Y180" s="282"/>
      <c r="Z180" s="282"/>
      <c r="AA180" s="282"/>
      <c r="AB180" s="282"/>
      <c r="AC180" s="282"/>
      <c r="AD180" s="308"/>
      <c r="AE180" s="308"/>
      <c r="AF180" s="308"/>
      <c r="AG180" s="308"/>
      <c r="AH180" s="308"/>
      <c r="AI180" s="308"/>
      <c r="AJ180" s="308"/>
      <c r="AK180" s="308"/>
      <c r="AL180" s="308"/>
      <c r="AM180" s="308"/>
      <c r="AN180" s="308"/>
      <c r="AO180" s="308"/>
      <c r="AP180" s="308"/>
      <c r="AQ180" s="308"/>
      <c r="AR180" s="308"/>
    </row>
    <row r="181" spans="1:44" s="58" customFormat="1" x14ac:dyDescent="0.2">
      <c r="B181" s="308"/>
      <c r="C181" s="262" t="str">
        <f>C61</f>
        <v>VENITURI OPERATIONALE</v>
      </c>
      <c r="D181" s="370"/>
      <c r="E181" s="156"/>
      <c r="F181" s="156"/>
      <c r="G181" s="156"/>
      <c r="H181" s="156"/>
      <c r="I181" s="156"/>
      <c r="J181" s="156"/>
      <c r="K181" s="156"/>
      <c r="L181" s="156"/>
      <c r="M181" s="156"/>
      <c r="N181" s="156"/>
      <c r="O181" s="156"/>
      <c r="P181" s="156"/>
      <c r="Q181" s="156"/>
      <c r="R181" s="156"/>
      <c r="S181" s="282"/>
      <c r="T181" s="282"/>
      <c r="U181" s="282"/>
      <c r="V181" s="282"/>
      <c r="W181" s="282"/>
      <c r="X181" s="282"/>
      <c r="Y181" s="282"/>
      <c r="Z181" s="282"/>
      <c r="AA181" s="282"/>
      <c r="AB181" s="282"/>
      <c r="AC181" s="282"/>
      <c r="AD181" s="308"/>
      <c r="AE181" s="308"/>
      <c r="AF181" s="308"/>
      <c r="AG181" s="308"/>
      <c r="AH181" s="308"/>
      <c r="AI181" s="308"/>
      <c r="AJ181" s="308"/>
      <c r="AK181" s="308"/>
      <c r="AL181" s="308"/>
      <c r="AM181" s="308"/>
      <c r="AN181" s="308"/>
      <c r="AO181" s="308"/>
      <c r="AP181" s="308"/>
      <c r="AQ181" s="308"/>
      <c r="AR181" s="308"/>
    </row>
    <row r="182" spans="1:44" x14ac:dyDescent="0.2">
      <c r="A182" s="44">
        <v>1</v>
      </c>
      <c r="B182" s="261" t="e">
        <f>#REF!</f>
        <v>#REF!</v>
      </c>
      <c r="C182" s="261" t="e">
        <f>#REF!</f>
        <v>#REF!</v>
      </c>
      <c r="D182" s="370" t="e">
        <f>SUM(E182:AR182)</f>
        <v>#REF!</v>
      </c>
      <c r="E182" s="157" t="e">
        <f>E62-#REF!</f>
        <v>#REF!</v>
      </c>
      <c r="F182" s="157" t="e">
        <f>F62-#REF!</f>
        <v>#REF!</v>
      </c>
      <c r="G182" s="157" t="e">
        <f>G62-#REF!</f>
        <v>#REF!</v>
      </c>
      <c r="H182" s="157" t="e">
        <f>H62-#REF!</f>
        <v>#REF!</v>
      </c>
      <c r="I182" s="157" t="e">
        <f>I62-#REF!</f>
        <v>#REF!</v>
      </c>
      <c r="J182" s="157" t="e">
        <f>J62-#REF!</f>
        <v>#REF!</v>
      </c>
      <c r="K182" s="157" t="e">
        <f>K62-#REF!</f>
        <v>#REF!</v>
      </c>
      <c r="L182" s="157" t="e">
        <f>L62-#REF!</f>
        <v>#REF!</v>
      </c>
      <c r="M182" s="157" t="e">
        <f>M62-#REF!</f>
        <v>#REF!</v>
      </c>
      <c r="N182" s="157" t="e">
        <f>N62-#REF!</f>
        <v>#REF!</v>
      </c>
      <c r="O182" s="157" t="e">
        <f>O62-#REF!</f>
        <v>#REF!</v>
      </c>
      <c r="P182" s="157" t="e">
        <f>P62-#REF!</f>
        <v>#REF!</v>
      </c>
      <c r="Q182" s="157" t="e">
        <f>Q62-#REF!</f>
        <v>#REF!</v>
      </c>
      <c r="R182" s="157" t="e">
        <f>R62-#REF!</f>
        <v>#REF!</v>
      </c>
      <c r="S182" s="157" t="e">
        <f>S62-#REF!</f>
        <v>#REF!</v>
      </c>
      <c r="T182" s="157" t="e">
        <f>T62-#REF!</f>
        <v>#REF!</v>
      </c>
      <c r="U182" s="157" t="e">
        <f>U62-#REF!</f>
        <v>#REF!</v>
      </c>
      <c r="V182" s="157" t="e">
        <f>V62-#REF!</f>
        <v>#REF!</v>
      </c>
      <c r="W182" s="157" t="e">
        <f>W62-#REF!</f>
        <v>#REF!</v>
      </c>
      <c r="X182" s="157" t="e">
        <f>X62-#REF!</f>
        <v>#REF!</v>
      </c>
      <c r="Y182" s="157" t="e">
        <f>Y62-#REF!</f>
        <v>#REF!</v>
      </c>
      <c r="Z182" s="157" t="e">
        <f>Z62-#REF!</f>
        <v>#REF!</v>
      </c>
      <c r="AA182" s="157" t="e">
        <f>AA62-#REF!</f>
        <v>#REF!</v>
      </c>
      <c r="AB182" s="157" t="e">
        <f>AB62-#REF!</f>
        <v>#REF!</v>
      </c>
      <c r="AC182" s="157" t="e">
        <f>AC62-#REF!</f>
        <v>#REF!</v>
      </c>
      <c r="AD182" s="157" t="e">
        <f>AD62-#REF!</f>
        <v>#REF!</v>
      </c>
      <c r="AE182" s="157" t="e">
        <f>AE62-#REF!</f>
        <v>#REF!</v>
      </c>
      <c r="AF182" s="157" t="e">
        <f>AF62-#REF!</f>
        <v>#REF!</v>
      </c>
      <c r="AG182" s="157" t="e">
        <f>AG62-#REF!</f>
        <v>#REF!</v>
      </c>
      <c r="AH182" s="157" t="e">
        <f>AH62-#REF!</f>
        <v>#REF!</v>
      </c>
      <c r="AI182" s="157" t="e">
        <f>AI62-#REF!</f>
        <v>#REF!</v>
      </c>
      <c r="AJ182" s="157" t="e">
        <f>AJ62-#REF!</f>
        <v>#REF!</v>
      </c>
      <c r="AK182" s="157" t="e">
        <f>AK62-#REF!</f>
        <v>#REF!</v>
      </c>
      <c r="AL182" s="157" t="e">
        <f>AL62-#REF!</f>
        <v>#REF!</v>
      </c>
      <c r="AM182" s="157" t="e">
        <f>AM62-#REF!</f>
        <v>#REF!</v>
      </c>
      <c r="AN182" s="157" t="e">
        <f>AN62-#REF!</f>
        <v>#REF!</v>
      </c>
      <c r="AO182" s="157" t="e">
        <f>AO62-#REF!</f>
        <v>#REF!</v>
      </c>
      <c r="AP182" s="157" t="e">
        <f>AP62-#REF!</f>
        <v>#REF!</v>
      </c>
      <c r="AQ182" s="157" t="e">
        <f>AQ62-#REF!</f>
        <v>#REF!</v>
      </c>
      <c r="AR182" s="157" t="e">
        <f>AR62-#REF!</f>
        <v>#REF!</v>
      </c>
    </row>
    <row r="183" spans="1:44" x14ac:dyDescent="0.2">
      <c r="A183" s="44">
        <v>2</v>
      </c>
      <c r="B183" s="261" t="e">
        <f>#REF!</f>
        <v>#REF!</v>
      </c>
      <c r="C183" s="261" t="e">
        <f>#REF!</f>
        <v>#REF!</v>
      </c>
      <c r="D183" s="370" t="e">
        <f t="shared" ref="D183:D246" si="245">SUM(E183:AR183)</f>
        <v>#REF!</v>
      </c>
      <c r="E183" s="157" t="e">
        <f>E63-#REF!</f>
        <v>#REF!</v>
      </c>
      <c r="F183" s="157" t="e">
        <f>F63-#REF!</f>
        <v>#REF!</v>
      </c>
      <c r="G183" s="157" t="e">
        <f>G63-#REF!</f>
        <v>#REF!</v>
      </c>
      <c r="H183" s="157" t="e">
        <f>H63-#REF!</f>
        <v>#REF!</v>
      </c>
      <c r="I183" s="157" t="e">
        <f>I63-#REF!</f>
        <v>#REF!</v>
      </c>
      <c r="J183" s="157" t="e">
        <f>J63-#REF!</f>
        <v>#REF!</v>
      </c>
      <c r="K183" s="157" t="e">
        <f>K63-#REF!</f>
        <v>#REF!</v>
      </c>
      <c r="L183" s="157" t="e">
        <f>L63-#REF!</f>
        <v>#REF!</v>
      </c>
      <c r="M183" s="157" t="e">
        <f>M63-#REF!</f>
        <v>#REF!</v>
      </c>
      <c r="N183" s="157" t="e">
        <f>N63-#REF!</f>
        <v>#REF!</v>
      </c>
      <c r="O183" s="157" t="e">
        <f>O63-#REF!</f>
        <v>#REF!</v>
      </c>
      <c r="P183" s="157" t="e">
        <f>P63-#REF!</f>
        <v>#REF!</v>
      </c>
      <c r="Q183" s="157" t="e">
        <f>Q63-#REF!</f>
        <v>#REF!</v>
      </c>
      <c r="R183" s="157" t="e">
        <f>R63-#REF!</f>
        <v>#REF!</v>
      </c>
      <c r="S183" s="157" t="e">
        <f>S63-#REF!</f>
        <v>#REF!</v>
      </c>
      <c r="T183" s="157" t="e">
        <f>T63-#REF!</f>
        <v>#REF!</v>
      </c>
      <c r="U183" s="157" t="e">
        <f>U63-#REF!</f>
        <v>#REF!</v>
      </c>
      <c r="V183" s="157" t="e">
        <f>V63-#REF!</f>
        <v>#REF!</v>
      </c>
      <c r="W183" s="157" t="e">
        <f>W63-#REF!</f>
        <v>#REF!</v>
      </c>
      <c r="X183" s="157" t="e">
        <f>X63-#REF!</f>
        <v>#REF!</v>
      </c>
      <c r="Y183" s="157" t="e">
        <f>Y63-#REF!</f>
        <v>#REF!</v>
      </c>
      <c r="Z183" s="157" t="e">
        <f>Z63-#REF!</f>
        <v>#REF!</v>
      </c>
      <c r="AA183" s="157" t="e">
        <f>AA63-#REF!</f>
        <v>#REF!</v>
      </c>
      <c r="AB183" s="157" t="e">
        <f>AB63-#REF!</f>
        <v>#REF!</v>
      </c>
      <c r="AC183" s="157" t="e">
        <f>AC63-#REF!</f>
        <v>#REF!</v>
      </c>
      <c r="AD183" s="157" t="e">
        <f>AD63-#REF!</f>
        <v>#REF!</v>
      </c>
      <c r="AE183" s="157" t="e">
        <f>AE63-#REF!</f>
        <v>#REF!</v>
      </c>
      <c r="AF183" s="157" t="e">
        <f>AF63-#REF!</f>
        <v>#REF!</v>
      </c>
      <c r="AG183" s="157" t="e">
        <f>AG63-#REF!</f>
        <v>#REF!</v>
      </c>
      <c r="AH183" s="157" t="e">
        <f>AH63-#REF!</f>
        <v>#REF!</v>
      </c>
      <c r="AI183" s="157" t="e">
        <f>AI63-#REF!</f>
        <v>#REF!</v>
      </c>
      <c r="AJ183" s="157" t="e">
        <f>AJ63-#REF!</f>
        <v>#REF!</v>
      </c>
      <c r="AK183" s="157" t="e">
        <f>AK63-#REF!</f>
        <v>#REF!</v>
      </c>
      <c r="AL183" s="157" t="e">
        <f>AL63-#REF!</f>
        <v>#REF!</v>
      </c>
      <c r="AM183" s="157" t="e">
        <f>AM63-#REF!</f>
        <v>#REF!</v>
      </c>
      <c r="AN183" s="157" t="e">
        <f>AN63-#REF!</f>
        <v>#REF!</v>
      </c>
      <c r="AO183" s="157" t="e">
        <f>AO63-#REF!</f>
        <v>#REF!</v>
      </c>
      <c r="AP183" s="157" t="e">
        <f>AP63-#REF!</f>
        <v>#REF!</v>
      </c>
      <c r="AQ183" s="157" t="e">
        <f>AQ63-#REF!</f>
        <v>#REF!</v>
      </c>
      <c r="AR183" s="157" t="e">
        <f>AR63-#REF!</f>
        <v>#REF!</v>
      </c>
    </row>
    <row r="184" spans="1:44" x14ac:dyDescent="0.2">
      <c r="A184" s="44">
        <v>3</v>
      </c>
      <c r="B184" s="261" t="e">
        <f>#REF!</f>
        <v>#REF!</v>
      </c>
      <c r="C184" s="261" t="e">
        <f>#REF!</f>
        <v>#REF!</v>
      </c>
      <c r="D184" s="370" t="e">
        <f t="shared" si="245"/>
        <v>#REF!</v>
      </c>
      <c r="E184" s="157" t="e">
        <f>E64-#REF!</f>
        <v>#REF!</v>
      </c>
      <c r="F184" s="157" t="e">
        <f>F64-#REF!</f>
        <v>#REF!</v>
      </c>
      <c r="G184" s="157" t="e">
        <f>G64-#REF!</f>
        <v>#REF!</v>
      </c>
      <c r="H184" s="157" t="e">
        <f>H64-#REF!</f>
        <v>#REF!</v>
      </c>
      <c r="I184" s="157" t="e">
        <f>I64-#REF!</f>
        <v>#REF!</v>
      </c>
      <c r="J184" s="157" t="e">
        <f>J64-#REF!</f>
        <v>#REF!</v>
      </c>
      <c r="K184" s="157" t="e">
        <f>K64-#REF!</f>
        <v>#REF!</v>
      </c>
      <c r="L184" s="157" t="e">
        <f>L64-#REF!</f>
        <v>#REF!</v>
      </c>
      <c r="M184" s="157" t="e">
        <f>M64-#REF!</f>
        <v>#REF!</v>
      </c>
      <c r="N184" s="157" t="e">
        <f>N64-#REF!</f>
        <v>#REF!</v>
      </c>
      <c r="O184" s="157" t="e">
        <f>O64-#REF!</f>
        <v>#REF!</v>
      </c>
      <c r="P184" s="157" t="e">
        <f>P64-#REF!</f>
        <v>#REF!</v>
      </c>
      <c r="Q184" s="157" t="e">
        <f>Q64-#REF!</f>
        <v>#REF!</v>
      </c>
      <c r="R184" s="157" t="e">
        <f>R64-#REF!</f>
        <v>#REF!</v>
      </c>
      <c r="S184" s="157" t="e">
        <f>S64-#REF!</f>
        <v>#REF!</v>
      </c>
      <c r="T184" s="157" t="e">
        <f>T64-#REF!</f>
        <v>#REF!</v>
      </c>
      <c r="U184" s="157" t="e">
        <f>U64-#REF!</f>
        <v>#REF!</v>
      </c>
      <c r="V184" s="157" t="e">
        <f>V64-#REF!</f>
        <v>#REF!</v>
      </c>
      <c r="W184" s="157" t="e">
        <f>W64-#REF!</f>
        <v>#REF!</v>
      </c>
      <c r="X184" s="157" t="e">
        <f>X64-#REF!</f>
        <v>#REF!</v>
      </c>
      <c r="Y184" s="157" t="e">
        <f>Y64-#REF!</f>
        <v>#REF!</v>
      </c>
      <c r="Z184" s="157" t="e">
        <f>Z64-#REF!</f>
        <v>#REF!</v>
      </c>
      <c r="AA184" s="157" t="e">
        <f>AA64-#REF!</f>
        <v>#REF!</v>
      </c>
      <c r="AB184" s="157" t="e">
        <f>AB64-#REF!</f>
        <v>#REF!</v>
      </c>
      <c r="AC184" s="157" t="e">
        <f>AC64-#REF!</f>
        <v>#REF!</v>
      </c>
      <c r="AD184" s="157" t="e">
        <f>AD64-#REF!</f>
        <v>#REF!</v>
      </c>
      <c r="AE184" s="157" t="e">
        <f>AE64-#REF!</f>
        <v>#REF!</v>
      </c>
      <c r="AF184" s="157" t="e">
        <f>AF64-#REF!</f>
        <v>#REF!</v>
      </c>
      <c r="AG184" s="157" t="e">
        <f>AG64-#REF!</f>
        <v>#REF!</v>
      </c>
      <c r="AH184" s="157" t="e">
        <f>AH64-#REF!</f>
        <v>#REF!</v>
      </c>
      <c r="AI184" s="157" t="e">
        <f>AI64-#REF!</f>
        <v>#REF!</v>
      </c>
      <c r="AJ184" s="157" t="e">
        <f>AJ64-#REF!</f>
        <v>#REF!</v>
      </c>
      <c r="AK184" s="157" t="e">
        <f>AK64-#REF!</f>
        <v>#REF!</v>
      </c>
      <c r="AL184" s="157" t="e">
        <f>AL64-#REF!</f>
        <v>#REF!</v>
      </c>
      <c r="AM184" s="157" t="e">
        <f>AM64-#REF!</f>
        <v>#REF!</v>
      </c>
      <c r="AN184" s="157" t="e">
        <f>AN64-#REF!</f>
        <v>#REF!</v>
      </c>
      <c r="AO184" s="157" t="e">
        <f>AO64-#REF!</f>
        <v>#REF!</v>
      </c>
      <c r="AP184" s="157" t="e">
        <f>AP64-#REF!</f>
        <v>#REF!</v>
      </c>
      <c r="AQ184" s="157" t="e">
        <f>AQ64-#REF!</f>
        <v>#REF!</v>
      </c>
      <c r="AR184" s="157" t="e">
        <f>AR64-#REF!</f>
        <v>#REF!</v>
      </c>
    </row>
    <row r="185" spans="1:44" x14ac:dyDescent="0.2">
      <c r="A185" s="44">
        <v>4</v>
      </c>
      <c r="B185" s="261" t="e">
        <f>#REF!</f>
        <v>#REF!</v>
      </c>
      <c r="C185" s="261" t="e">
        <f>#REF!</f>
        <v>#REF!</v>
      </c>
      <c r="D185" s="370" t="e">
        <f t="shared" si="245"/>
        <v>#REF!</v>
      </c>
      <c r="E185" s="157" t="e">
        <f>E65-#REF!</f>
        <v>#REF!</v>
      </c>
      <c r="F185" s="157" t="e">
        <f>F65-#REF!</f>
        <v>#REF!</v>
      </c>
      <c r="G185" s="157" t="e">
        <f>G65-#REF!</f>
        <v>#REF!</v>
      </c>
      <c r="H185" s="157" t="e">
        <f>H65-#REF!</f>
        <v>#REF!</v>
      </c>
      <c r="I185" s="157" t="e">
        <f>I65-#REF!</f>
        <v>#REF!</v>
      </c>
      <c r="J185" s="157" t="e">
        <f>J65-#REF!</f>
        <v>#REF!</v>
      </c>
      <c r="K185" s="157" t="e">
        <f>K65-#REF!</f>
        <v>#REF!</v>
      </c>
      <c r="L185" s="157" t="e">
        <f>L65-#REF!</f>
        <v>#REF!</v>
      </c>
      <c r="M185" s="157" t="e">
        <f>M65-#REF!</f>
        <v>#REF!</v>
      </c>
      <c r="N185" s="157" t="e">
        <f>N65-#REF!</f>
        <v>#REF!</v>
      </c>
      <c r="O185" s="157" t="e">
        <f>O65-#REF!</f>
        <v>#REF!</v>
      </c>
      <c r="P185" s="157" t="e">
        <f>P65-#REF!</f>
        <v>#REF!</v>
      </c>
      <c r="Q185" s="157" t="e">
        <f>Q65-#REF!</f>
        <v>#REF!</v>
      </c>
      <c r="R185" s="157" t="e">
        <f>R65-#REF!</f>
        <v>#REF!</v>
      </c>
      <c r="S185" s="157" t="e">
        <f>S65-#REF!</f>
        <v>#REF!</v>
      </c>
      <c r="T185" s="157" t="e">
        <f>T65-#REF!</f>
        <v>#REF!</v>
      </c>
      <c r="U185" s="157" t="e">
        <f>U65-#REF!</f>
        <v>#REF!</v>
      </c>
      <c r="V185" s="157" t="e">
        <f>V65-#REF!</f>
        <v>#REF!</v>
      </c>
      <c r="W185" s="157" t="e">
        <f>W65-#REF!</f>
        <v>#REF!</v>
      </c>
      <c r="X185" s="157" t="e">
        <f>X65-#REF!</f>
        <v>#REF!</v>
      </c>
      <c r="Y185" s="157" t="e">
        <f>Y65-#REF!</f>
        <v>#REF!</v>
      </c>
      <c r="Z185" s="157" t="e">
        <f>Z65-#REF!</f>
        <v>#REF!</v>
      </c>
      <c r="AA185" s="157" t="e">
        <f>AA65-#REF!</f>
        <v>#REF!</v>
      </c>
      <c r="AB185" s="157" t="e">
        <f>AB65-#REF!</f>
        <v>#REF!</v>
      </c>
      <c r="AC185" s="157" t="e">
        <f>AC65-#REF!</f>
        <v>#REF!</v>
      </c>
      <c r="AD185" s="157" t="e">
        <f>AD65-#REF!</f>
        <v>#REF!</v>
      </c>
      <c r="AE185" s="157" t="e">
        <f>AE65-#REF!</f>
        <v>#REF!</v>
      </c>
      <c r="AF185" s="157" t="e">
        <f>AF65-#REF!</f>
        <v>#REF!</v>
      </c>
      <c r="AG185" s="157" t="e">
        <f>AG65-#REF!</f>
        <v>#REF!</v>
      </c>
      <c r="AH185" s="157" t="e">
        <f>AH65-#REF!</f>
        <v>#REF!</v>
      </c>
      <c r="AI185" s="157" t="e">
        <f>AI65-#REF!</f>
        <v>#REF!</v>
      </c>
      <c r="AJ185" s="157" t="e">
        <f>AJ65-#REF!</f>
        <v>#REF!</v>
      </c>
      <c r="AK185" s="157" t="e">
        <f>AK65-#REF!</f>
        <v>#REF!</v>
      </c>
      <c r="AL185" s="157" t="e">
        <f>AL65-#REF!</f>
        <v>#REF!</v>
      </c>
      <c r="AM185" s="157" t="e">
        <f>AM65-#REF!</f>
        <v>#REF!</v>
      </c>
      <c r="AN185" s="157" t="e">
        <f>AN65-#REF!</f>
        <v>#REF!</v>
      </c>
      <c r="AO185" s="157" t="e">
        <f>AO65-#REF!</f>
        <v>#REF!</v>
      </c>
      <c r="AP185" s="157" t="e">
        <f>AP65-#REF!</f>
        <v>#REF!</v>
      </c>
      <c r="AQ185" s="157" t="e">
        <f>AQ65-#REF!</f>
        <v>#REF!</v>
      </c>
      <c r="AR185" s="157" t="e">
        <f>AR65-#REF!</f>
        <v>#REF!</v>
      </c>
    </row>
    <row r="186" spans="1:44" x14ac:dyDescent="0.2">
      <c r="A186" s="44">
        <v>5</v>
      </c>
      <c r="B186" s="261" t="e">
        <f>#REF!</f>
        <v>#REF!</v>
      </c>
      <c r="C186" s="261" t="e">
        <f>#REF!</f>
        <v>#REF!</v>
      </c>
      <c r="D186" s="370" t="e">
        <f t="shared" si="245"/>
        <v>#REF!</v>
      </c>
      <c r="E186" s="157" t="e">
        <f>E66-#REF!</f>
        <v>#REF!</v>
      </c>
      <c r="F186" s="157" t="e">
        <f>F66-#REF!</f>
        <v>#REF!</v>
      </c>
      <c r="G186" s="157" t="e">
        <f>G66-#REF!</f>
        <v>#REF!</v>
      </c>
      <c r="H186" s="157" t="e">
        <f>H66-#REF!</f>
        <v>#REF!</v>
      </c>
      <c r="I186" s="157" t="e">
        <f>I66-#REF!</f>
        <v>#REF!</v>
      </c>
      <c r="J186" s="157" t="e">
        <f>J66-#REF!</f>
        <v>#REF!</v>
      </c>
      <c r="K186" s="157" t="e">
        <f>K66-#REF!</f>
        <v>#REF!</v>
      </c>
      <c r="L186" s="157" t="e">
        <f>L66-#REF!</f>
        <v>#REF!</v>
      </c>
      <c r="M186" s="157" t="e">
        <f>M66-#REF!</f>
        <v>#REF!</v>
      </c>
      <c r="N186" s="157" t="e">
        <f>N66-#REF!</f>
        <v>#REF!</v>
      </c>
      <c r="O186" s="157" t="e">
        <f>O66-#REF!</f>
        <v>#REF!</v>
      </c>
      <c r="P186" s="157" t="e">
        <f>P66-#REF!</f>
        <v>#REF!</v>
      </c>
      <c r="Q186" s="157" t="e">
        <f>Q66-#REF!</f>
        <v>#REF!</v>
      </c>
      <c r="R186" s="157" t="e">
        <f>R66-#REF!</f>
        <v>#REF!</v>
      </c>
      <c r="S186" s="157" t="e">
        <f>S66-#REF!</f>
        <v>#REF!</v>
      </c>
      <c r="T186" s="157" t="e">
        <f>T66-#REF!</f>
        <v>#REF!</v>
      </c>
      <c r="U186" s="157" t="e">
        <f>U66-#REF!</f>
        <v>#REF!</v>
      </c>
      <c r="V186" s="157" t="e">
        <f>V66-#REF!</f>
        <v>#REF!</v>
      </c>
      <c r="W186" s="157" t="e">
        <f>W66-#REF!</f>
        <v>#REF!</v>
      </c>
      <c r="X186" s="157" t="e">
        <f>X66-#REF!</f>
        <v>#REF!</v>
      </c>
      <c r="Y186" s="157" t="e">
        <f>Y66-#REF!</f>
        <v>#REF!</v>
      </c>
      <c r="Z186" s="157" t="e">
        <f>Z66-#REF!</f>
        <v>#REF!</v>
      </c>
      <c r="AA186" s="157" t="e">
        <f>AA66-#REF!</f>
        <v>#REF!</v>
      </c>
      <c r="AB186" s="157" t="e">
        <f>AB66-#REF!</f>
        <v>#REF!</v>
      </c>
      <c r="AC186" s="157" t="e">
        <f>AC66-#REF!</f>
        <v>#REF!</v>
      </c>
      <c r="AD186" s="157" t="e">
        <f>AD66-#REF!</f>
        <v>#REF!</v>
      </c>
      <c r="AE186" s="157" t="e">
        <f>AE66-#REF!</f>
        <v>#REF!</v>
      </c>
      <c r="AF186" s="157" t="e">
        <f>AF66-#REF!</f>
        <v>#REF!</v>
      </c>
      <c r="AG186" s="157" t="e">
        <f>AG66-#REF!</f>
        <v>#REF!</v>
      </c>
      <c r="AH186" s="157" t="e">
        <f>AH66-#REF!</f>
        <v>#REF!</v>
      </c>
      <c r="AI186" s="157" t="e">
        <f>AI66-#REF!</f>
        <v>#REF!</v>
      </c>
      <c r="AJ186" s="157" t="e">
        <f>AJ66-#REF!</f>
        <v>#REF!</v>
      </c>
      <c r="AK186" s="157" t="e">
        <f>AK66-#REF!</f>
        <v>#REF!</v>
      </c>
      <c r="AL186" s="157" t="e">
        <f>AL66-#REF!</f>
        <v>#REF!</v>
      </c>
      <c r="AM186" s="157" t="e">
        <f>AM66-#REF!</f>
        <v>#REF!</v>
      </c>
      <c r="AN186" s="157" t="e">
        <f>AN66-#REF!</f>
        <v>#REF!</v>
      </c>
      <c r="AO186" s="157" t="e">
        <f>AO66-#REF!</f>
        <v>#REF!</v>
      </c>
      <c r="AP186" s="157" t="e">
        <f>AP66-#REF!</f>
        <v>#REF!</v>
      </c>
      <c r="AQ186" s="157" t="e">
        <f>AQ66-#REF!</f>
        <v>#REF!</v>
      </c>
      <c r="AR186" s="157" t="e">
        <f>AR66-#REF!</f>
        <v>#REF!</v>
      </c>
    </row>
    <row r="187" spans="1:44" x14ac:dyDescent="0.2">
      <c r="A187" s="44">
        <v>6</v>
      </c>
      <c r="B187" s="261" t="e">
        <f>#REF!</f>
        <v>#REF!</v>
      </c>
      <c r="C187" s="261" t="e">
        <f>#REF!</f>
        <v>#REF!</v>
      </c>
      <c r="D187" s="370" t="e">
        <f t="shared" si="245"/>
        <v>#REF!</v>
      </c>
      <c r="E187" s="157" t="e">
        <f>E67-#REF!</f>
        <v>#REF!</v>
      </c>
      <c r="F187" s="157" t="e">
        <f>F67-#REF!</f>
        <v>#REF!</v>
      </c>
      <c r="G187" s="157" t="e">
        <f>G67-#REF!</f>
        <v>#REF!</v>
      </c>
      <c r="H187" s="157" t="e">
        <f>H67-#REF!</f>
        <v>#REF!</v>
      </c>
      <c r="I187" s="157" t="e">
        <f>I67-#REF!</f>
        <v>#REF!</v>
      </c>
      <c r="J187" s="157" t="e">
        <f>J67-#REF!</f>
        <v>#REF!</v>
      </c>
      <c r="K187" s="157" t="e">
        <f>K67-#REF!</f>
        <v>#REF!</v>
      </c>
      <c r="L187" s="157" t="e">
        <f>L67-#REF!</f>
        <v>#REF!</v>
      </c>
      <c r="M187" s="157" t="e">
        <f>M67-#REF!</f>
        <v>#REF!</v>
      </c>
      <c r="N187" s="157" t="e">
        <f>N67-#REF!</f>
        <v>#REF!</v>
      </c>
      <c r="O187" s="157" t="e">
        <f>O67-#REF!</f>
        <v>#REF!</v>
      </c>
      <c r="P187" s="157" t="e">
        <f>P67-#REF!</f>
        <v>#REF!</v>
      </c>
      <c r="Q187" s="157" t="e">
        <f>Q67-#REF!</f>
        <v>#REF!</v>
      </c>
      <c r="R187" s="157" t="e">
        <f>R67-#REF!</f>
        <v>#REF!</v>
      </c>
      <c r="S187" s="157" t="e">
        <f>S67-#REF!</f>
        <v>#REF!</v>
      </c>
      <c r="T187" s="157" t="e">
        <f>T67-#REF!</f>
        <v>#REF!</v>
      </c>
      <c r="U187" s="157" t="e">
        <f>U67-#REF!</f>
        <v>#REF!</v>
      </c>
      <c r="V187" s="157" t="e">
        <f>V67-#REF!</f>
        <v>#REF!</v>
      </c>
      <c r="W187" s="157" t="e">
        <f>W67-#REF!</f>
        <v>#REF!</v>
      </c>
      <c r="X187" s="157" t="e">
        <f>X67-#REF!</f>
        <v>#REF!</v>
      </c>
      <c r="Y187" s="157" t="e">
        <f>Y67-#REF!</f>
        <v>#REF!</v>
      </c>
      <c r="Z187" s="157" t="e">
        <f>Z67-#REF!</f>
        <v>#REF!</v>
      </c>
      <c r="AA187" s="157" t="e">
        <f>AA67-#REF!</f>
        <v>#REF!</v>
      </c>
      <c r="AB187" s="157" t="e">
        <f>AB67-#REF!</f>
        <v>#REF!</v>
      </c>
      <c r="AC187" s="157" t="e">
        <f>AC67-#REF!</f>
        <v>#REF!</v>
      </c>
      <c r="AD187" s="157" t="e">
        <f>AD67-#REF!</f>
        <v>#REF!</v>
      </c>
      <c r="AE187" s="157" t="e">
        <f>AE67-#REF!</f>
        <v>#REF!</v>
      </c>
      <c r="AF187" s="157" t="e">
        <f>AF67-#REF!</f>
        <v>#REF!</v>
      </c>
      <c r="AG187" s="157" t="e">
        <f>AG67-#REF!</f>
        <v>#REF!</v>
      </c>
      <c r="AH187" s="157" t="e">
        <f>AH67-#REF!</f>
        <v>#REF!</v>
      </c>
      <c r="AI187" s="157" t="e">
        <f>AI67-#REF!</f>
        <v>#REF!</v>
      </c>
      <c r="AJ187" s="157" t="e">
        <f>AJ67-#REF!</f>
        <v>#REF!</v>
      </c>
      <c r="AK187" s="157" t="e">
        <f>AK67-#REF!</f>
        <v>#REF!</v>
      </c>
      <c r="AL187" s="157" t="e">
        <f>AL67-#REF!</f>
        <v>#REF!</v>
      </c>
      <c r="AM187" s="157" t="e">
        <f>AM67-#REF!</f>
        <v>#REF!</v>
      </c>
      <c r="AN187" s="157" t="e">
        <f>AN67-#REF!</f>
        <v>#REF!</v>
      </c>
      <c r="AO187" s="157" t="e">
        <f>AO67-#REF!</f>
        <v>#REF!</v>
      </c>
      <c r="AP187" s="157" t="e">
        <f>AP67-#REF!</f>
        <v>#REF!</v>
      </c>
      <c r="AQ187" s="157" t="e">
        <f>AQ67-#REF!</f>
        <v>#REF!</v>
      </c>
      <c r="AR187" s="157" t="e">
        <f>AR67-#REF!</f>
        <v>#REF!</v>
      </c>
    </row>
    <row r="188" spans="1:44" x14ac:dyDescent="0.2">
      <c r="A188" s="44">
        <v>7</v>
      </c>
      <c r="B188" s="261" t="e">
        <f>#REF!</f>
        <v>#REF!</v>
      </c>
      <c r="C188" s="261" t="e">
        <f>#REF!</f>
        <v>#REF!</v>
      </c>
      <c r="D188" s="370" t="e">
        <f t="shared" si="245"/>
        <v>#REF!</v>
      </c>
      <c r="E188" s="157" t="e">
        <f>E68-#REF!</f>
        <v>#REF!</v>
      </c>
      <c r="F188" s="157" t="e">
        <f>F68-#REF!</f>
        <v>#REF!</v>
      </c>
      <c r="G188" s="157" t="e">
        <f>G68-#REF!</f>
        <v>#REF!</v>
      </c>
      <c r="H188" s="157" t="e">
        <f>H68-#REF!</f>
        <v>#REF!</v>
      </c>
      <c r="I188" s="157" t="e">
        <f>I68-#REF!</f>
        <v>#REF!</v>
      </c>
      <c r="J188" s="157" t="e">
        <f>J68-#REF!</f>
        <v>#REF!</v>
      </c>
      <c r="K188" s="157" t="e">
        <f>K68-#REF!</f>
        <v>#REF!</v>
      </c>
      <c r="L188" s="157" t="e">
        <f>L68-#REF!</f>
        <v>#REF!</v>
      </c>
      <c r="M188" s="157" t="e">
        <f>M68-#REF!</f>
        <v>#REF!</v>
      </c>
      <c r="N188" s="157" t="e">
        <f>N68-#REF!</f>
        <v>#REF!</v>
      </c>
      <c r="O188" s="157" t="e">
        <f>O68-#REF!</f>
        <v>#REF!</v>
      </c>
      <c r="P188" s="157" t="e">
        <f>P68-#REF!</f>
        <v>#REF!</v>
      </c>
      <c r="Q188" s="157" t="e">
        <f>Q68-#REF!</f>
        <v>#REF!</v>
      </c>
      <c r="R188" s="157" t="e">
        <f>R68-#REF!</f>
        <v>#REF!</v>
      </c>
      <c r="S188" s="157" t="e">
        <f>S68-#REF!</f>
        <v>#REF!</v>
      </c>
      <c r="T188" s="157" t="e">
        <f>T68-#REF!</f>
        <v>#REF!</v>
      </c>
      <c r="U188" s="157" t="e">
        <f>U68-#REF!</f>
        <v>#REF!</v>
      </c>
      <c r="V188" s="157" t="e">
        <f>V68-#REF!</f>
        <v>#REF!</v>
      </c>
      <c r="W188" s="157" t="e">
        <f>W68-#REF!</f>
        <v>#REF!</v>
      </c>
      <c r="X188" s="157" t="e">
        <f>X68-#REF!</f>
        <v>#REF!</v>
      </c>
      <c r="Y188" s="157" t="e">
        <f>Y68-#REF!</f>
        <v>#REF!</v>
      </c>
      <c r="Z188" s="157" t="e">
        <f>Z68-#REF!</f>
        <v>#REF!</v>
      </c>
      <c r="AA188" s="157" t="e">
        <f>AA68-#REF!</f>
        <v>#REF!</v>
      </c>
      <c r="AB188" s="157" t="e">
        <f>AB68-#REF!</f>
        <v>#REF!</v>
      </c>
      <c r="AC188" s="157" t="e">
        <f>AC68-#REF!</f>
        <v>#REF!</v>
      </c>
      <c r="AD188" s="157" t="e">
        <f>AD68-#REF!</f>
        <v>#REF!</v>
      </c>
      <c r="AE188" s="157" t="e">
        <f>AE68-#REF!</f>
        <v>#REF!</v>
      </c>
      <c r="AF188" s="157" t="e">
        <f>AF68-#REF!</f>
        <v>#REF!</v>
      </c>
      <c r="AG188" s="157" t="e">
        <f>AG68-#REF!</f>
        <v>#REF!</v>
      </c>
      <c r="AH188" s="157" t="e">
        <f>AH68-#REF!</f>
        <v>#REF!</v>
      </c>
      <c r="AI188" s="157" t="e">
        <f>AI68-#REF!</f>
        <v>#REF!</v>
      </c>
      <c r="AJ188" s="157" t="e">
        <f>AJ68-#REF!</f>
        <v>#REF!</v>
      </c>
      <c r="AK188" s="157" t="e">
        <f>AK68-#REF!</f>
        <v>#REF!</v>
      </c>
      <c r="AL188" s="157" t="e">
        <f>AL68-#REF!</f>
        <v>#REF!</v>
      </c>
      <c r="AM188" s="157" t="e">
        <f>AM68-#REF!</f>
        <v>#REF!</v>
      </c>
      <c r="AN188" s="157" t="e">
        <f>AN68-#REF!</f>
        <v>#REF!</v>
      </c>
      <c r="AO188" s="157" t="e">
        <f>AO68-#REF!</f>
        <v>#REF!</v>
      </c>
      <c r="AP188" s="157" t="e">
        <f>AP68-#REF!</f>
        <v>#REF!</v>
      </c>
      <c r="AQ188" s="157" t="e">
        <f>AQ68-#REF!</f>
        <v>#REF!</v>
      </c>
      <c r="AR188" s="157" t="e">
        <f>AR68-#REF!</f>
        <v>#REF!</v>
      </c>
    </row>
    <row r="189" spans="1:44" x14ac:dyDescent="0.2">
      <c r="A189" s="44">
        <v>8</v>
      </c>
      <c r="B189" s="261" t="e">
        <f>#REF!</f>
        <v>#REF!</v>
      </c>
      <c r="C189" s="261" t="e">
        <f>#REF!</f>
        <v>#REF!</v>
      </c>
      <c r="D189" s="370" t="e">
        <f t="shared" si="245"/>
        <v>#REF!</v>
      </c>
      <c r="E189" s="157" t="e">
        <f>E69-#REF!</f>
        <v>#REF!</v>
      </c>
      <c r="F189" s="157" t="e">
        <f>F69-#REF!</f>
        <v>#REF!</v>
      </c>
      <c r="G189" s="157" t="e">
        <f>G69-#REF!</f>
        <v>#REF!</v>
      </c>
      <c r="H189" s="157" t="e">
        <f>H69-#REF!</f>
        <v>#REF!</v>
      </c>
      <c r="I189" s="157" t="e">
        <f>I69-#REF!</f>
        <v>#REF!</v>
      </c>
      <c r="J189" s="157" t="e">
        <f>J69-#REF!</f>
        <v>#REF!</v>
      </c>
      <c r="K189" s="157" t="e">
        <f>K69-#REF!</f>
        <v>#REF!</v>
      </c>
      <c r="L189" s="157" t="e">
        <f>L69-#REF!</f>
        <v>#REF!</v>
      </c>
      <c r="M189" s="157" t="e">
        <f>M69-#REF!</f>
        <v>#REF!</v>
      </c>
      <c r="N189" s="157" t="e">
        <f>N69-#REF!</f>
        <v>#REF!</v>
      </c>
      <c r="O189" s="157" t="e">
        <f>O69-#REF!</f>
        <v>#REF!</v>
      </c>
      <c r="P189" s="157" t="e">
        <f>P69-#REF!</f>
        <v>#REF!</v>
      </c>
      <c r="Q189" s="157" t="e">
        <f>Q69-#REF!</f>
        <v>#REF!</v>
      </c>
      <c r="R189" s="157" t="e">
        <f>R69-#REF!</f>
        <v>#REF!</v>
      </c>
      <c r="S189" s="157" t="e">
        <f>S69-#REF!</f>
        <v>#REF!</v>
      </c>
      <c r="T189" s="157" t="e">
        <f>T69-#REF!</f>
        <v>#REF!</v>
      </c>
      <c r="U189" s="157" t="e">
        <f>U69-#REF!</f>
        <v>#REF!</v>
      </c>
      <c r="V189" s="157" t="e">
        <f>V69-#REF!</f>
        <v>#REF!</v>
      </c>
      <c r="W189" s="157" t="e">
        <f>W69-#REF!</f>
        <v>#REF!</v>
      </c>
      <c r="X189" s="157" t="e">
        <f>X69-#REF!</f>
        <v>#REF!</v>
      </c>
      <c r="Y189" s="157" t="e">
        <f>Y69-#REF!</f>
        <v>#REF!</v>
      </c>
      <c r="Z189" s="157" t="e">
        <f>Z69-#REF!</f>
        <v>#REF!</v>
      </c>
      <c r="AA189" s="157" t="e">
        <f>AA69-#REF!</f>
        <v>#REF!</v>
      </c>
      <c r="AB189" s="157" t="e">
        <f>AB69-#REF!</f>
        <v>#REF!</v>
      </c>
      <c r="AC189" s="157" t="e">
        <f>AC69-#REF!</f>
        <v>#REF!</v>
      </c>
      <c r="AD189" s="157" t="e">
        <f>AD69-#REF!</f>
        <v>#REF!</v>
      </c>
      <c r="AE189" s="157" t="e">
        <f>AE69-#REF!</f>
        <v>#REF!</v>
      </c>
      <c r="AF189" s="157" t="e">
        <f>AF69-#REF!</f>
        <v>#REF!</v>
      </c>
      <c r="AG189" s="157" t="e">
        <f>AG69-#REF!</f>
        <v>#REF!</v>
      </c>
      <c r="AH189" s="157" t="e">
        <f>AH69-#REF!</f>
        <v>#REF!</v>
      </c>
      <c r="AI189" s="157" t="e">
        <f>AI69-#REF!</f>
        <v>#REF!</v>
      </c>
      <c r="AJ189" s="157" t="e">
        <f>AJ69-#REF!</f>
        <v>#REF!</v>
      </c>
      <c r="AK189" s="157" t="e">
        <f>AK69-#REF!</f>
        <v>#REF!</v>
      </c>
      <c r="AL189" s="157" t="e">
        <f>AL69-#REF!</f>
        <v>#REF!</v>
      </c>
      <c r="AM189" s="157" t="e">
        <f>AM69-#REF!</f>
        <v>#REF!</v>
      </c>
      <c r="AN189" s="157" t="e">
        <f>AN69-#REF!</f>
        <v>#REF!</v>
      </c>
      <c r="AO189" s="157" t="e">
        <f>AO69-#REF!</f>
        <v>#REF!</v>
      </c>
      <c r="AP189" s="157" t="e">
        <f>AP69-#REF!</f>
        <v>#REF!</v>
      </c>
      <c r="AQ189" s="157" t="e">
        <f>AQ69-#REF!</f>
        <v>#REF!</v>
      </c>
      <c r="AR189" s="157" t="e">
        <f>AR69-#REF!</f>
        <v>#REF!</v>
      </c>
    </row>
    <row r="190" spans="1:44" x14ac:dyDescent="0.2">
      <c r="A190" s="44">
        <v>9</v>
      </c>
      <c r="B190" s="261" t="e">
        <f>#REF!</f>
        <v>#REF!</v>
      </c>
      <c r="C190" s="261" t="e">
        <f>#REF!</f>
        <v>#REF!</v>
      </c>
      <c r="D190" s="370" t="e">
        <f t="shared" si="245"/>
        <v>#REF!</v>
      </c>
      <c r="E190" s="157" t="e">
        <f>E70-#REF!</f>
        <v>#REF!</v>
      </c>
      <c r="F190" s="157" t="e">
        <f>F70-#REF!</f>
        <v>#REF!</v>
      </c>
      <c r="G190" s="157" t="e">
        <f>G70-#REF!</f>
        <v>#REF!</v>
      </c>
      <c r="H190" s="157" t="e">
        <f>H70-#REF!</f>
        <v>#REF!</v>
      </c>
      <c r="I190" s="157" t="e">
        <f>I70-#REF!</f>
        <v>#REF!</v>
      </c>
      <c r="J190" s="157" t="e">
        <f>J70-#REF!</f>
        <v>#REF!</v>
      </c>
      <c r="K190" s="157" t="e">
        <f>K70-#REF!</f>
        <v>#REF!</v>
      </c>
      <c r="L190" s="157" t="e">
        <f>L70-#REF!</f>
        <v>#REF!</v>
      </c>
      <c r="M190" s="157" t="e">
        <f>M70-#REF!</f>
        <v>#REF!</v>
      </c>
      <c r="N190" s="157" t="e">
        <f>N70-#REF!</f>
        <v>#REF!</v>
      </c>
      <c r="O190" s="157" t="e">
        <f>O70-#REF!</f>
        <v>#REF!</v>
      </c>
      <c r="P190" s="157" t="e">
        <f>P70-#REF!</f>
        <v>#REF!</v>
      </c>
      <c r="Q190" s="157" t="e">
        <f>Q70-#REF!</f>
        <v>#REF!</v>
      </c>
      <c r="R190" s="157" t="e">
        <f>R70-#REF!</f>
        <v>#REF!</v>
      </c>
      <c r="S190" s="157" t="e">
        <f>S70-#REF!</f>
        <v>#REF!</v>
      </c>
      <c r="T190" s="157" t="e">
        <f>T70-#REF!</f>
        <v>#REF!</v>
      </c>
      <c r="U190" s="157" t="e">
        <f>U70-#REF!</f>
        <v>#REF!</v>
      </c>
      <c r="V190" s="157" t="e">
        <f>V70-#REF!</f>
        <v>#REF!</v>
      </c>
      <c r="W190" s="157" t="e">
        <f>W70-#REF!</f>
        <v>#REF!</v>
      </c>
      <c r="X190" s="157" t="e">
        <f>X70-#REF!</f>
        <v>#REF!</v>
      </c>
      <c r="Y190" s="157" t="e">
        <f>Y70-#REF!</f>
        <v>#REF!</v>
      </c>
      <c r="Z190" s="157" t="e">
        <f>Z70-#REF!</f>
        <v>#REF!</v>
      </c>
      <c r="AA190" s="157" t="e">
        <f>AA70-#REF!</f>
        <v>#REF!</v>
      </c>
      <c r="AB190" s="157" t="e">
        <f>AB70-#REF!</f>
        <v>#REF!</v>
      </c>
      <c r="AC190" s="157" t="e">
        <f>AC70-#REF!</f>
        <v>#REF!</v>
      </c>
      <c r="AD190" s="157" t="e">
        <f>AD70-#REF!</f>
        <v>#REF!</v>
      </c>
      <c r="AE190" s="157" t="e">
        <f>AE70-#REF!</f>
        <v>#REF!</v>
      </c>
      <c r="AF190" s="157" t="e">
        <f>AF70-#REF!</f>
        <v>#REF!</v>
      </c>
      <c r="AG190" s="157" t="e">
        <f>AG70-#REF!</f>
        <v>#REF!</v>
      </c>
      <c r="AH190" s="157" t="e">
        <f>AH70-#REF!</f>
        <v>#REF!</v>
      </c>
      <c r="AI190" s="157" t="e">
        <f>AI70-#REF!</f>
        <v>#REF!</v>
      </c>
      <c r="AJ190" s="157" t="e">
        <f>AJ70-#REF!</f>
        <v>#REF!</v>
      </c>
      <c r="AK190" s="157" t="e">
        <f>AK70-#REF!</f>
        <v>#REF!</v>
      </c>
      <c r="AL190" s="157" t="e">
        <f>AL70-#REF!</f>
        <v>#REF!</v>
      </c>
      <c r="AM190" s="157" t="e">
        <f>AM70-#REF!</f>
        <v>#REF!</v>
      </c>
      <c r="AN190" s="157" t="e">
        <f>AN70-#REF!</f>
        <v>#REF!</v>
      </c>
      <c r="AO190" s="157" t="e">
        <f>AO70-#REF!</f>
        <v>#REF!</v>
      </c>
      <c r="AP190" s="157" t="e">
        <f>AP70-#REF!</f>
        <v>#REF!</v>
      </c>
      <c r="AQ190" s="157" t="e">
        <f>AQ70-#REF!</f>
        <v>#REF!</v>
      </c>
      <c r="AR190" s="157" t="e">
        <f>AR70-#REF!</f>
        <v>#REF!</v>
      </c>
    </row>
    <row r="191" spans="1:44" x14ac:dyDescent="0.2">
      <c r="A191" s="44">
        <v>10</v>
      </c>
      <c r="B191" s="261" t="e">
        <f>#REF!</f>
        <v>#REF!</v>
      </c>
      <c r="C191" s="261" t="e">
        <f>#REF!</f>
        <v>#REF!</v>
      </c>
      <c r="D191" s="370" t="e">
        <f t="shared" si="245"/>
        <v>#REF!</v>
      </c>
      <c r="E191" s="157" t="e">
        <f>E71-#REF!</f>
        <v>#REF!</v>
      </c>
      <c r="F191" s="157" t="e">
        <f>F71-#REF!</f>
        <v>#REF!</v>
      </c>
      <c r="G191" s="157" t="e">
        <f>G71-#REF!</f>
        <v>#REF!</v>
      </c>
      <c r="H191" s="157" t="e">
        <f>H71-#REF!</f>
        <v>#REF!</v>
      </c>
      <c r="I191" s="157" t="e">
        <f>I71-#REF!</f>
        <v>#REF!</v>
      </c>
      <c r="J191" s="157" t="e">
        <f>J71-#REF!</f>
        <v>#REF!</v>
      </c>
      <c r="K191" s="157" t="e">
        <f>K71-#REF!</f>
        <v>#REF!</v>
      </c>
      <c r="L191" s="157" t="e">
        <f>L71-#REF!</f>
        <v>#REF!</v>
      </c>
      <c r="M191" s="157" t="e">
        <f>M71-#REF!</f>
        <v>#REF!</v>
      </c>
      <c r="N191" s="157" t="e">
        <f>N71-#REF!</f>
        <v>#REF!</v>
      </c>
      <c r="O191" s="157" t="e">
        <f>O71-#REF!</f>
        <v>#REF!</v>
      </c>
      <c r="P191" s="157" t="e">
        <f>P71-#REF!</f>
        <v>#REF!</v>
      </c>
      <c r="Q191" s="157" t="e">
        <f>Q71-#REF!</f>
        <v>#REF!</v>
      </c>
      <c r="R191" s="157" t="e">
        <f>R71-#REF!</f>
        <v>#REF!</v>
      </c>
      <c r="S191" s="157" t="e">
        <f>S71-#REF!</f>
        <v>#REF!</v>
      </c>
      <c r="T191" s="157" t="e">
        <f>T71-#REF!</f>
        <v>#REF!</v>
      </c>
      <c r="U191" s="157" t="e">
        <f>U71-#REF!</f>
        <v>#REF!</v>
      </c>
      <c r="V191" s="157" t="e">
        <f>V71-#REF!</f>
        <v>#REF!</v>
      </c>
      <c r="W191" s="157" t="e">
        <f>W71-#REF!</f>
        <v>#REF!</v>
      </c>
      <c r="X191" s="157" t="e">
        <f>X71-#REF!</f>
        <v>#REF!</v>
      </c>
      <c r="Y191" s="157" t="e">
        <f>Y71-#REF!</f>
        <v>#REF!</v>
      </c>
      <c r="Z191" s="157" t="e">
        <f>Z71-#REF!</f>
        <v>#REF!</v>
      </c>
      <c r="AA191" s="157" t="e">
        <f>AA71-#REF!</f>
        <v>#REF!</v>
      </c>
      <c r="AB191" s="157" t="e">
        <f>AB71-#REF!</f>
        <v>#REF!</v>
      </c>
      <c r="AC191" s="157" t="e">
        <f>AC71-#REF!</f>
        <v>#REF!</v>
      </c>
      <c r="AD191" s="157" t="e">
        <f>AD71-#REF!</f>
        <v>#REF!</v>
      </c>
      <c r="AE191" s="157" t="e">
        <f>AE71-#REF!</f>
        <v>#REF!</v>
      </c>
      <c r="AF191" s="157" t="e">
        <f>AF71-#REF!</f>
        <v>#REF!</v>
      </c>
      <c r="AG191" s="157" t="e">
        <f>AG71-#REF!</f>
        <v>#REF!</v>
      </c>
      <c r="AH191" s="157" t="e">
        <f>AH71-#REF!</f>
        <v>#REF!</v>
      </c>
      <c r="AI191" s="157" t="e">
        <f>AI71-#REF!</f>
        <v>#REF!</v>
      </c>
      <c r="AJ191" s="157" t="e">
        <f>AJ71-#REF!</f>
        <v>#REF!</v>
      </c>
      <c r="AK191" s="157" t="e">
        <f>AK71-#REF!</f>
        <v>#REF!</v>
      </c>
      <c r="AL191" s="157" t="e">
        <f>AL71-#REF!</f>
        <v>#REF!</v>
      </c>
      <c r="AM191" s="157" t="e">
        <f>AM71-#REF!</f>
        <v>#REF!</v>
      </c>
      <c r="AN191" s="157" t="e">
        <f>AN71-#REF!</f>
        <v>#REF!</v>
      </c>
      <c r="AO191" s="157" t="e">
        <f>AO71-#REF!</f>
        <v>#REF!</v>
      </c>
      <c r="AP191" s="157" t="e">
        <f>AP71-#REF!</f>
        <v>#REF!</v>
      </c>
      <c r="AQ191" s="157" t="e">
        <f>AQ71-#REF!</f>
        <v>#REF!</v>
      </c>
      <c r="AR191" s="157" t="e">
        <f>AR71-#REF!</f>
        <v>#REF!</v>
      </c>
    </row>
    <row r="192" spans="1:44" x14ac:dyDescent="0.2">
      <c r="A192" s="44">
        <v>11</v>
      </c>
      <c r="B192" s="261" t="e">
        <f>#REF!</f>
        <v>#REF!</v>
      </c>
      <c r="C192" s="261" t="e">
        <f>#REF!</f>
        <v>#REF!</v>
      </c>
      <c r="D192" s="370" t="e">
        <f t="shared" si="245"/>
        <v>#REF!</v>
      </c>
      <c r="E192" s="157" t="e">
        <f>E72-#REF!</f>
        <v>#REF!</v>
      </c>
      <c r="F192" s="157" t="e">
        <f>F72-#REF!</f>
        <v>#REF!</v>
      </c>
      <c r="G192" s="157" t="e">
        <f>G72-#REF!</f>
        <v>#REF!</v>
      </c>
      <c r="H192" s="157" t="e">
        <f>H72-#REF!</f>
        <v>#REF!</v>
      </c>
      <c r="I192" s="157" t="e">
        <f>I72-#REF!</f>
        <v>#REF!</v>
      </c>
      <c r="J192" s="157" t="e">
        <f>J72-#REF!</f>
        <v>#REF!</v>
      </c>
      <c r="K192" s="157" t="e">
        <f>K72-#REF!</f>
        <v>#REF!</v>
      </c>
      <c r="L192" s="157" t="e">
        <f>L72-#REF!</f>
        <v>#REF!</v>
      </c>
      <c r="M192" s="157" t="e">
        <f>M72-#REF!</f>
        <v>#REF!</v>
      </c>
      <c r="N192" s="157" t="e">
        <f>N72-#REF!</f>
        <v>#REF!</v>
      </c>
      <c r="O192" s="157" t="e">
        <f>O72-#REF!</f>
        <v>#REF!</v>
      </c>
      <c r="P192" s="157" t="e">
        <f>P72-#REF!</f>
        <v>#REF!</v>
      </c>
      <c r="Q192" s="157" t="e">
        <f>Q72-#REF!</f>
        <v>#REF!</v>
      </c>
      <c r="R192" s="157" t="e">
        <f>R72-#REF!</f>
        <v>#REF!</v>
      </c>
      <c r="S192" s="157" t="e">
        <f>S72-#REF!</f>
        <v>#REF!</v>
      </c>
      <c r="T192" s="157" t="e">
        <f>T72-#REF!</f>
        <v>#REF!</v>
      </c>
      <c r="U192" s="157" t="e">
        <f>U72-#REF!</f>
        <v>#REF!</v>
      </c>
      <c r="V192" s="157" t="e">
        <f>V72-#REF!</f>
        <v>#REF!</v>
      </c>
      <c r="W192" s="157" t="e">
        <f>W72-#REF!</f>
        <v>#REF!</v>
      </c>
      <c r="X192" s="157" t="e">
        <f>X72-#REF!</f>
        <v>#REF!</v>
      </c>
      <c r="Y192" s="157" t="e">
        <f>Y72-#REF!</f>
        <v>#REF!</v>
      </c>
      <c r="Z192" s="157" t="e">
        <f>Z72-#REF!</f>
        <v>#REF!</v>
      </c>
      <c r="AA192" s="157" t="e">
        <f>AA72-#REF!</f>
        <v>#REF!</v>
      </c>
      <c r="AB192" s="157" t="e">
        <f>AB72-#REF!</f>
        <v>#REF!</v>
      </c>
      <c r="AC192" s="157" t="e">
        <f>AC72-#REF!</f>
        <v>#REF!</v>
      </c>
      <c r="AD192" s="157" t="e">
        <f>AD72-#REF!</f>
        <v>#REF!</v>
      </c>
      <c r="AE192" s="157" t="e">
        <f>AE72-#REF!</f>
        <v>#REF!</v>
      </c>
      <c r="AF192" s="157" t="e">
        <f>AF72-#REF!</f>
        <v>#REF!</v>
      </c>
      <c r="AG192" s="157" t="e">
        <f>AG72-#REF!</f>
        <v>#REF!</v>
      </c>
      <c r="AH192" s="157" t="e">
        <f>AH72-#REF!</f>
        <v>#REF!</v>
      </c>
      <c r="AI192" s="157" t="e">
        <f>AI72-#REF!</f>
        <v>#REF!</v>
      </c>
      <c r="AJ192" s="157" t="e">
        <f>AJ72-#REF!</f>
        <v>#REF!</v>
      </c>
      <c r="AK192" s="157" t="e">
        <f>AK72-#REF!</f>
        <v>#REF!</v>
      </c>
      <c r="AL192" s="157" t="e">
        <f>AL72-#REF!</f>
        <v>#REF!</v>
      </c>
      <c r="AM192" s="157" t="e">
        <f>AM72-#REF!</f>
        <v>#REF!</v>
      </c>
      <c r="AN192" s="157" t="e">
        <f>AN72-#REF!</f>
        <v>#REF!</v>
      </c>
      <c r="AO192" s="157" t="e">
        <f>AO72-#REF!</f>
        <v>#REF!</v>
      </c>
      <c r="AP192" s="157" t="e">
        <f>AP72-#REF!</f>
        <v>#REF!</v>
      </c>
      <c r="AQ192" s="157" t="e">
        <f>AQ72-#REF!</f>
        <v>#REF!</v>
      </c>
      <c r="AR192" s="157" t="e">
        <f>AR72-#REF!</f>
        <v>#REF!</v>
      </c>
    </row>
    <row r="193" spans="1:44" x14ac:dyDescent="0.2">
      <c r="A193" s="44">
        <v>12</v>
      </c>
      <c r="B193" s="261" t="e">
        <f>#REF!</f>
        <v>#REF!</v>
      </c>
      <c r="C193" s="261" t="e">
        <f>#REF!</f>
        <v>#REF!</v>
      </c>
      <c r="D193" s="370" t="e">
        <f t="shared" si="245"/>
        <v>#REF!</v>
      </c>
      <c r="E193" s="157" t="e">
        <f>E73-#REF!</f>
        <v>#REF!</v>
      </c>
      <c r="F193" s="157" t="e">
        <f>F73-#REF!</f>
        <v>#REF!</v>
      </c>
      <c r="G193" s="157" t="e">
        <f>G73-#REF!</f>
        <v>#REF!</v>
      </c>
      <c r="H193" s="157" t="e">
        <f>H73-#REF!</f>
        <v>#REF!</v>
      </c>
      <c r="I193" s="157" t="e">
        <f>I73-#REF!</f>
        <v>#REF!</v>
      </c>
      <c r="J193" s="157" t="e">
        <f>J73-#REF!</f>
        <v>#REF!</v>
      </c>
      <c r="K193" s="157" t="e">
        <f>K73-#REF!</f>
        <v>#REF!</v>
      </c>
      <c r="L193" s="157" t="e">
        <f>L73-#REF!</f>
        <v>#REF!</v>
      </c>
      <c r="M193" s="157" t="e">
        <f>M73-#REF!</f>
        <v>#REF!</v>
      </c>
      <c r="N193" s="157" t="e">
        <f>N73-#REF!</f>
        <v>#REF!</v>
      </c>
      <c r="O193" s="157" t="e">
        <f>O73-#REF!</f>
        <v>#REF!</v>
      </c>
      <c r="P193" s="157" t="e">
        <f>P73-#REF!</f>
        <v>#REF!</v>
      </c>
      <c r="Q193" s="157" t="e">
        <f>Q73-#REF!</f>
        <v>#REF!</v>
      </c>
      <c r="R193" s="157" t="e">
        <f>R73-#REF!</f>
        <v>#REF!</v>
      </c>
      <c r="S193" s="157" t="e">
        <f>S73-#REF!</f>
        <v>#REF!</v>
      </c>
      <c r="T193" s="157" t="e">
        <f>T73-#REF!</f>
        <v>#REF!</v>
      </c>
      <c r="U193" s="157" t="e">
        <f>U73-#REF!</f>
        <v>#REF!</v>
      </c>
      <c r="V193" s="157" t="e">
        <f>V73-#REF!</f>
        <v>#REF!</v>
      </c>
      <c r="W193" s="157" t="e">
        <f>W73-#REF!</f>
        <v>#REF!</v>
      </c>
      <c r="X193" s="157" t="e">
        <f>X73-#REF!</f>
        <v>#REF!</v>
      </c>
      <c r="Y193" s="157" t="e">
        <f>Y73-#REF!</f>
        <v>#REF!</v>
      </c>
      <c r="Z193" s="157" t="e">
        <f>Z73-#REF!</f>
        <v>#REF!</v>
      </c>
      <c r="AA193" s="157" t="e">
        <f>AA73-#REF!</f>
        <v>#REF!</v>
      </c>
      <c r="AB193" s="157" t="e">
        <f>AB73-#REF!</f>
        <v>#REF!</v>
      </c>
      <c r="AC193" s="157" t="e">
        <f>AC73-#REF!</f>
        <v>#REF!</v>
      </c>
      <c r="AD193" s="157" t="e">
        <f>AD73-#REF!</f>
        <v>#REF!</v>
      </c>
      <c r="AE193" s="157" t="e">
        <f>AE73-#REF!</f>
        <v>#REF!</v>
      </c>
      <c r="AF193" s="157" t="e">
        <f>AF73-#REF!</f>
        <v>#REF!</v>
      </c>
      <c r="AG193" s="157" t="e">
        <f>AG73-#REF!</f>
        <v>#REF!</v>
      </c>
      <c r="AH193" s="157" t="e">
        <f>AH73-#REF!</f>
        <v>#REF!</v>
      </c>
      <c r="AI193" s="157" t="e">
        <f>AI73-#REF!</f>
        <v>#REF!</v>
      </c>
      <c r="AJ193" s="157" t="e">
        <f>AJ73-#REF!</f>
        <v>#REF!</v>
      </c>
      <c r="AK193" s="157" t="e">
        <f>AK73-#REF!</f>
        <v>#REF!</v>
      </c>
      <c r="AL193" s="157" t="e">
        <f>AL73-#REF!</f>
        <v>#REF!</v>
      </c>
      <c r="AM193" s="157" t="e">
        <f>AM73-#REF!</f>
        <v>#REF!</v>
      </c>
      <c r="AN193" s="157" t="e">
        <f>AN73-#REF!</f>
        <v>#REF!</v>
      </c>
      <c r="AO193" s="157" t="e">
        <f>AO73-#REF!</f>
        <v>#REF!</v>
      </c>
      <c r="AP193" s="157" t="e">
        <f>AP73-#REF!</f>
        <v>#REF!</v>
      </c>
      <c r="AQ193" s="157" t="e">
        <f>AQ73-#REF!</f>
        <v>#REF!</v>
      </c>
      <c r="AR193" s="157" t="e">
        <f>AR73-#REF!</f>
        <v>#REF!</v>
      </c>
    </row>
    <row r="194" spans="1:44" x14ac:dyDescent="0.2">
      <c r="A194" s="44">
        <v>13</v>
      </c>
      <c r="B194" s="261" t="e">
        <f>#REF!</f>
        <v>#REF!</v>
      </c>
      <c r="C194" s="261" t="e">
        <f>#REF!</f>
        <v>#REF!</v>
      </c>
      <c r="D194" s="370" t="e">
        <f t="shared" si="245"/>
        <v>#REF!</v>
      </c>
      <c r="E194" s="157" t="e">
        <f>E74-#REF!</f>
        <v>#REF!</v>
      </c>
      <c r="F194" s="157" t="e">
        <f>F74-#REF!</f>
        <v>#REF!</v>
      </c>
      <c r="G194" s="157" t="e">
        <f>G74-#REF!</f>
        <v>#REF!</v>
      </c>
      <c r="H194" s="157" t="e">
        <f>H74-#REF!</f>
        <v>#REF!</v>
      </c>
      <c r="I194" s="157" t="e">
        <f>I74-#REF!</f>
        <v>#REF!</v>
      </c>
      <c r="J194" s="157" t="e">
        <f>J74-#REF!</f>
        <v>#REF!</v>
      </c>
      <c r="K194" s="157" t="e">
        <f>K74-#REF!</f>
        <v>#REF!</v>
      </c>
      <c r="L194" s="157" t="e">
        <f>L74-#REF!</f>
        <v>#REF!</v>
      </c>
      <c r="M194" s="157" t="e">
        <f>M74-#REF!</f>
        <v>#REF!</v>
      </c>
      <c r="N194" s="157" t="e">
        <f>N74-#REF!</f>
        <v>#REF!</v>
      </c>
      <c r="O194" s="157" t="e">
        <f>O74-#REF!</f>
        <v>#REF!</v>
      </c>
      <c r="P194" s="157" t="e">
        <f>P74-#REF!</f>
        <v>#REF!</v>
      </c>
      <c r="Q194" s="157" t="e">
        <f>Q74-#REF!</f>
        <v>#REF!</v>
      </c>
      <c r="R194" s="157" t="e">
        <f>R74-#REF!</f>
        <v>#REF!</v>
      </c>
      <c r="S194" s="157" t="e">
        <f>S74-#REF!</f>
        <v>#REF!</v>
      </c>
      <c r="T194" s="157" t="e">
        <f>T74-#REF!</f>
        <v>#REF!</v>
      </c>
      <c r="U194" s="157" t="e">
        <f>U74-#REF!</f>
        <v>#REF!</v>
      </c>
      <c r="V194" s="157" t="e">
        <f>V74-#REF!</f>
        <v>#REF!</v>
      </c>
      <c r="W194" s="157" t="e">
        <f>W74-#REF!</f>
        <v>#REF!</v>
      </c>
      <c r="X194" s="157" t="e">
        <f>X74-#REF!</f>
        <v>#REF!</v>
      </c>
      <c r="Y194" s="157" t="e">
        <f>Y74-#REF!</f>
        <v>#REF!</v>
      </c>
      <c r="Z194" s="157" t="e">
        <f>Z74-#REF!</f>
        <v>#REF!</v>
      </c>
      <c r="AA194" s="157" t="e">
        <f>AA74-#REF!</f>
        <v>#REF!</v>
      </c>
      <c r="AB194" s="157" t="e">
        <f>AB74-#REF!</f>
        <v>#REF!</v>
      </c>
      <c r="AC194" s="157" t="e">
        <f>AC74-#REF!</f>
        <v>#REF!</v>
      </c>
      <c r="AD194" s="157" t="e">
        <f>AD74-#REF!</f>
        <v>#REF!</v>
      </c>
      <c r="AE194" s="157" t="e">
        <f>AE74-#REF!</f>
        <v>#REF!</v>
      </c>
      <c r="AF194" s="157" t="e">
        <f>AF74-#REF!</f>
        <v>#REF!</v>
      </c>
      <c r="AG194" s="157" t="e">
        <f>AG74-#REF!</f>
        <v>#REF!</v>
      </c>
      <c r="AH194" s="157" t="e">
        <f>AH74-#REF!</f>
        <v>#REF!</v>
      </c>
      <c r="AI194" s="157" t="e">
        <f>AI74-#REF!</f>
        <v>#REF!</v>
      </c>
      <c r="AJ194" s="157" t="e">
        <f>AJ74-#REF!</f>
        <v>#REF!</v>
      </c>
      <c r="AK194" s="157" t="e">
        <f>AK74-#REF!</f>
        <v>#REF!</v>
      </c>
      <c r="AL194" s="157" t="e">
        <f>AL74-#REF!</f>
        <v>#REF!</v>
      </c>
      <c r="AM194" s="157" t="e">
        <f>AM74-#REF!</f>
        <v>#REF!</v>
      </c>
      <c r="AN194" s="157" t="e">
        <f>AN74-#REF!</f>
        <v>#REF!</v>
      </c>
      <c r="AO194" s="157" t="e">
        <f>AO74-#REF!</f>
        <v>#REF!</v>
      </c>
      <c r="AP194" s="157" t="e">
        <f>AP74-#REF!</f>
        <v>#REF!</v>
      </c>
      <c r="AQ194" s="157" t="e">
        <f>AQ74-#REF!</f>
        <v>#REF!</v>
      </c>
      <c r="AR194" s="157" t="e">
        <f>AR74-#REF!</f>
        <v>#REF!</v>
      </c>
    </row>
    <row r="195" spans="1:44" x14ac:dyDescent="0.2">
      <c r="A195" s="44">
        <v>14</v>
      </c>
      <c r="B195" s="261" t="e">
        <f>#REF!</f>
        <v>#REF!</v>
      </c>
      <c r="C195" s="261" t="e">
        <f>#REF!</f>
        <v>#REF!</v>
      </c>
      <c r="D195" s="370" t="e">
        <f t="shared" si="245"/>
        <v>#REF!</v>
      </c>
      <c r="E195" s="157" t="e">
        <f>E75-#REF!</f>
        <v>#REF!</v>
      </c>
      <c r="F195" s="157" t="e">
        <f>F75-#REF!</f>
        <v>#REF!</v>
      </c>
      <c r="G195" s="157" t="e">
        <f>G75-#REF!</f>
        <v>#REF!</v>
      </c>
      <c r="H195" s="157" t="e">
        <f>H75-#REF!</f>
        <v>#REF!</v>
      </c>
      <c r="I195" s="157" t="e">
        <f>I75-#REF!</f>
        <v>#REF!</v>
      </c>
      <c r="J195" s="157" t="e">
        <f>J75-#REF!</f>
        <v>#REF!</v>
      </c>
      <c r="K195" s="157" t="e">
        <f>K75-#REF!</f>
        <v>#REF!</v>
      </c>
      <c r="L195" s="157" t="e">
        <f>L75-#REF!</f>
        <v>#REF!</v>
      </c>
      <c r="M195" s="157" t="e">
        <f>M75-#REF!</f>
        <v>#REF!</v>
      </c>
      <c r="N195" s="157" t="e">
        <f>N75-#REF!</f>
        <v>#REF!</v>
      </c>
      <c r="O195" s="157" t="e">
        <f>O75-#REF!</f>
        <v>#REF!</v>
      </c>
      <c r="P195" s="157" t="e">
        <f>P75-#REF!</f>
        <v>#REF!</v>
      </c>
      <c r="Q195" s="157" t="e">
        <f>Q75-#REF!</f>
        <v>#REF!</v>
      </c>
      <c r="R195" s="157" t="e">
        <f>R75-#REF!</f>
        <v>#REF!</v>
      </c>
      <c r="S195" s="157" t="e">
        <f>S75-#REF!</f>
        <v>#REF!</v>
      </c>
      <c r="T195" s="157" t="e">
        <f>T75-#REF!</f>
        <v>#REF!</v>
      </c>
      <c r="U195" s="157" t="e">
        <f>U75-#REF!</f>
        <v>#REF!</v>
      </c>
      <c r="V195" s="157" t="e">
        <f>V75-#REF!</f>
        <v>#REF!</v>
      </c>
      <c r="W195" s="157" t="e">
        <f>W75-#REF!</f>
        <v>#REF!</v>
      </c>
      <c r="X195" s="157" t="e">
        <f>X75-#REF!</f>
        <v>#REF!</v>
      </c>
      <c r="Y195" s="157" t="e">
        <f>Y75-#REF!</f>
        <v>#REF!</v>
      </c>
      <c r="Z195" s="157" t="e">
        <f>Z75-#REF!</f>
        <v>#REF!</v>
      </c>
      <c r="AA195" s="157" t="e">
        <f>AA75-#REF!</f>
        <v>#REF!</v>
      </c>
      <c r="AB195" s="157" t="e">
        <f>AB75-#REF!</f>
        <v>#REF!</v>
      </c>
      <c r="AC195" s="157" t="e">
        <f>AC75-#REF!</f>
        <v>#REF!</v>
      </c>
      <c r="AD195" s="157" t="e">
        <f>AD75-#REF!</f>
        <v>#REF!</v>
      </c>
      <c r="AE195" s="157" t="e">
        <f>AE75-#REF!</f>
        <v>#REF!</v>
      </c>
      <c r="AF195" s="157" t="e">
        <f>AF75-#REF!</f>
        <v>#REF!</v>
      </c>
      <c r="AG195" s="157" t="e">
        <f>AG75-#REF!</f>
        <v>#REF!</v>
      </c>
      <c r="AH195" s="157" t="e">
        <f>AH75-#REF!</f>
        <v>#REF!</v>
      </c>
      <c r="AI195" s="157" t="e">
        <f>AI75-#REF!</f>
        <v>#REF!</v>
      </c>
      <c r="AJ195" s="157" t="e">
        <f>AJ75-#REF!</f>
        <v>#REF!</v>
      </c>
      <c r="AK195" s="157" t="e">
        <f>AK75-#REF!</f>
        <v>#REF!</v>
      </c>
      <c r="AL195" s="157" t="e">
        <f>AL75-#REF!</f>
        <v>#REF!</v>
      </c>
      <c r="AM195" s="157" t="e">
        <f>AM75-#REF!</f>
        <v>#REF!</v>
      </c>
      <c r="AN195" s="157" t="e">
        <f>AN75-#REF!</f>
        <v>#REF!</v>
      </c>
      <c r="AO195" s="157" t="e">
        <f>AO75-#REF!</f>
        <v>#REF!</v>
      </c>
      <c r="AP195" s="157" t="e">
        <f>AP75-#REF!</f>
        <v>#REF!</v>
      </c>
      <c r="AQ195" s="157" t="e">
        <f>AQ75-#REF!</f>
        <v>#REF!</v>
      </c>
      <c r="AR195" s="157" t="e">
        <f>AR75-#REF!</f>
        <v>#REF!</v>
      </c>
    </row>
    <row r="196" spans="1:44" x14ac:dyDescent="0.2">
      <c r="A196" s="44">
        <v>15</v>
      </c>
      <c r="B196" s="261" t="e">
        <f>#REF!</f>
        <v>#REF!</v>
      </c>
      <c r="C196" s="261" t="e">
        <f>#REF!</f>
        <v>#REF!</v>
      </c>
      <c r="D196" s="370" t="e">
        <f t="shared" si="245"/>
        <v>#REF!</v>
      </c>
      <c r="E196" s="157" t="e">
        <f>E76-#REF!</f>
        <v>#REF!</v>
      </c>
      <c r="F196" s="157" t="e">
        <f>F76-#REF!</f>
        <v>#REF!</v>
      </c>
      <c r="G196" s="157" t="e">
        <f>G76-#REF!</f>
        <v>#REF!</v>
      </c>
      <c r="H196" s="157" t="e">
        <f>H76-#REF!</f>
        <v>#REF!</v>
      </c>
      <c r="I196" s="157" t="e">
        <f>I76-#REF!</f>
        <v>#REF!</v>
      </c>
      <c r="J196" s="157" t="e">
        <f>J76-#REF!</f>
        <v>#REF!</v>
      </c>
      <c r="K196" s="157" t="e">
        <f>K76-#REF!</f>
        <v>#REF!</v>
      </c>
      <c r="L196" s="157" t="e">
        <f>L76-#REF!</f>
        <v>#REF!</v>
      </c>
      <c r="M196" s="157" t="e">
        <f>M76-#REF!</f>
        <v>#REF!</v>
      </c>
      <c r="N196" s="157" t="e">
        <f>N76-#REF!</f>
        <v>#REF!</v>
      </c>
      <c r="O196" s="157" t="e">
        <f>O76-#REF!</f>
        <v>#REF!</v>
      </c>
      <c r="P196" s="157" t="e">
        <f>P76-#REF!</f>
        <v>#REF!</v>
      </c>
      <c r="Q196" s="157" t="e">
        <f>Q76-#REF!</f>
        <v>#REF!</v>
      </c>
      <c r="R196" s="157" t="e">
        <f>R76-#REF!</f>
        <v>#REF!</v>
      </c>
      <c r="S196" s="157" t="e">
        <f>S76-#REF!</f>
        <v>#REF!</v>
      </c>
      <c r="T196" s="157" t="e">
        <f>T76-#REF!</f>
        <v>#REF!</v>
      </c>
      <c r="U196" s="157" t="e">
        <f>U76-#REF!</f>
        <v>#REF!</v>
      </c>
      <c r="V196" s="157" t="e">
        <f>V76-#REF!</f>
        <v>#REF!</v>
      </c>
      <c r="W196" s="157" t="e">
        <f>W76-#REF!</f>
        <v>#REF!</v>
      </c>
      <c r="X196" s="157" t="e">
        <f>X76-#REF!</f>
        <v>#REF!</v>
      </c>
      <c r="Y196" s="157" t="e">
        <f>Y76-#REF!</f>
        <v>#REF!</v>
      </c>
      <c r="Z196" s="157" t="e">
        <f>Z76-#REF!</f>
        <v>#REF!</v>
      </c>
      <c r="AA196" s="157" t="e">
        <f>AA76-#REF!</f>
        <v>#REF!</v>
      </c>
      <c r="AB196" s="157" t="e">
        <f>AB76-#REF!</f>
        <v>#REF!</v>
      </c>
      <c r="AC196" s="157" t="e">
        <f>AC76-#REF!</f>
        <v>#REF!</v>
      </c>
      <c r="AD196" s="157" t="e">
        <f>AD76-#REF!</f>
        <v>#REF!</v>
      </c>
      <c r="AE196" s="157" t="e">
        <f>AE76-#REF!</f>
        <v>#REF!</v>
      </c>
      <c r="AF196" s="157" t="e">
        <f>AF76-#REF!</f>
        <v>#REF!</v>
      </c>
      <c r="AG196" s="157" t="e">
        <f>AG76-#REF!</f>
        <v>#REF!</v>
      </c>
      <c r="AH196" s="157" t="e">
        <f>AH76-#REF!</f>
        <v>#REF!</v>
      </c>
      <c r="AI196" s="157" t="e">
        <f>AI76-#REF!</f>
        <v>#REF!</v>
      </c>
      <c r="AJ196" s="157" t="e">
        <f>AJ76-#REF!</f>
        <v>#REF!</v>
      </c>
      <c r="AK196" s="157" t="e">
        <f>AK76-#REF!</f>
        <v>#REF!</v>
      </c>
      <c r="AL196" s="157" t="e">
        <f>AL76-#REF!</f>
        <v>#REF!</v>
      </c>
      <c r="AM196" s="157" t="e">
        <f>AM76-#REF!</f>
        <v>#REF!</v>
      </c>
      <c r="AN196" s="157" t="e">
        <f>AN76-#REF!</f>
        <v>#REF!</v>
      </c>
      <c r="AO196" s="157" t="e">
        <f>AO76-#REF!</f>
        <v>#REF!</v>
      </c>
      <c r="AP196" s="157" t="e">
        <f>AP76-#REF!</f>
        <v>#REF!</v>
      </c>
      <c r="AQ196" s="157" t="e">
        <f>AQ76-#REF!</f>
        <v>#REF!</v>
      </c>
      <c r="AR196" s="157" t="e">
        <f>AR76-#REF!</f>
        <v>#REF!</v>
      </c>
    </row>
    <row r="197" spans="1:44" x14ac:dyDescent="0.2">
      <c r="A197" s="44">
        <v>16</v>
      </c>
      <c r="B197" s="261" t="e">
        <f>#REF!</f>
        <v>#REF!</v>
      </c>
      <c r="C197" s="261" t="e">
        <f>#REF!</f>
        <v>#REF!</v>
      </c>
      <c r="D197" s="370" t="e">
        <f t="shared" si="245"/>
        <v>#REF!</v>
      </c>
      <c r="E197" s="157" t="e">
        <f>E77-#REF!</f>
        <v>#REF!</v>
      </c>
      <c r="F197" s="157" t="e">
        <f>F77-#REF!</f>
        <v>#REF!</v>
      </c>
      <c r="G197" s="157" t="e">
        <f>G77-#REF!</f>
        <v>#REF!</v>
      </c>
      <c r="H197" s="157" t="e">
        <f>H77-#REF!</f>
        <v>#REF!</v>
      </c>
      <c r="I197" s="157" t="e">
        <f>I77-#REF!</f>
        <v>#REF!</v>
      </c>
      <c r="J197" s="157" t="e">
        <f>J77-#REF!</f>
        <v>#REF!</v>
      </c>
      <c r="K197" s="157" t="e">
        <f>K77-#REF!</f>
        <v>#REF!</v>
      </c>
      <c r="L197" s="157" t="e">
        <f>L77-#REF!</f>
        <v>#REF!</v>
      </c>
      <c r="M197" s="157" t="e">
        <f>M77-#REF!</f>
        <v>#REF!</v>
      </c>
      <c r="N197" s="157" t="e">
        <f>N77-#REF!</f>
        <v>#REF!</v>
      </c>
      <c r="O197" s="157" t="e">
        <f>O77-#REF!</f>
        <v>#REF!</v>
      </c>
      <c r="P197" s="157" t="e">
        <f>P77-#REF!</f>
        <v>#REF!</v>
      </c>
      <c r="Q197" s="157" t="e">
        <f>Q77-#REF!</f>
        <v>#REF!</v>
      </c>
      <c r="R197" s="157" t="e">
        <f>R77-#REF!</f>
        <v>#REF!</v>
      </c>
      <c r="S197" s="157" t="e">
        <f>S77-#REF!</f>
        <v>#REF!</v>
      </c>
      <c r="T197" s="157" t="e">
        <f>T77-#REF!</f>
        <v>#REF!</v>
      </c>
      <c r="U197" s="157" t="e">
        <f>U77-#REF!</f>
        <v>#REF!</v>
      </c>
      <c r="V197" s="157" t="e">
        <f>V77-#REF!</f>
        <v>#REF!</v>
      </c>
      <c r="W197" s="157" t="e">
        <f>W77-#REF!</f>
        <v>#REF!</v>
      </c>
      <c r="X197" s="157" t="e">
        <f>X77-#REF!</f>
        <v>#REF!</v>
      </c>
      <c r="Y197" s="157" t="e">
        <f>Y77-#REF!</f>
        <v>#REF!</v>
      </c>
      <c r="Z197" s="157" t="e">
        <f>Z77-#REF!</f>
        <v>#REF!</v>
      </c>
      <c r="AA197" s="157" t="e">
        <f>AA77-#REF!</f>
        <v>#REF!</v>
      </c>
      <c r="AB197" s="157" t="e">
        <f>AB77-#REF!</f>
        <v>#REF!</v>
      </c>
      <c r="AC197" s="157" t="e">
        <f>AC77-#REF!</f>
        <v>#REF!</v>
      </c>
      <c r="AD197" s="157" t="e">
        <f>AD77-#REF!</f>
        <v>#REF!</v>
      </c>
      <c r="AE197" s="157" t="e">
        <f>AE77-#REF!</f>
        <v>#REF!</v>
      </c>
      <c r="AF197" s="157" t="e">
        <f>AF77-#REF!</f>
        <v>#REF!</v>
      </c>
      <c r="AG197" s="157" t="e">
        <f>AG77-#REF!</f>
        <v>#REF!</v>
      </c>
      <c r="AH197" s="157" t="e">
        <f>AH77-#REF!</f>
        <v>#REF!</v>
      </c>
      <c r="AI197" s="157" t="e">
        <f>AI77-#REF!</f>
        <v>#REF!</v>
      </c>
      <c r="AJ197" s="157" t="e">
        <f>AJ77-#REF!</f>
        <v>#REF!</v>
      </c>
      <c r="AK197" s="157" t="e">
        <f>AK77-#REF!</f>
        <v>#REF!</v>
      </c>
      <c r="AL197" s="157" t="e">
        <f>AL77-#REF!</f>
        <v>#REF!</v>
      </c>
      <c r="AM197" s="157" t="e">
        <f>AM77-#REF!</f>
        <v>#REF!</v>
      </c>
      <c r="AN197" s="157" t="e">
        <f>AN77-#REF!</f>
        <v>#REF!</v>
      </c>
      <c r="AO197" s="157" t="e">
        <f>AO77-#REF!</f>
        <v>#REF!</v>
      </c>
      <c r="AP197" s="157" t="e">
        <f>AP77-#REF!</f>
        <v>#REF!</v>
      </c>
      <c r="AQ197" s="157" t="e">
        <f>AQ77-#REF!</f>
        <v>#REF!</v>
      </c>
      <c r="AR197" s="157" t="e">
        <f>AR77-#REF!</f>
        <v>#REF!</v>
      </c>
    </row>
    <row r="198" spans="1:44" x14ac:dyDescent="0.2">
      <c r="A198" s="44">
        <v>17</v>
      </c>
      <c r="B198" s="261" t="e">
        <f>#REF!</f>
        <v>#REF!</v>
      </c>
      <c r="C198" s="261" t="e">
        <f>#REF!</f>
        <v>#REF!</v>
      </c>
      <c r="D198" s="370" t="e">
        <f t="shared" si="245"/>
        <v>#REF!</v>
      </c>
      <c r="E198" s="157" t="e">
        <f>E78-#REF!</f>
        <v>#REF!</v>
      </c>
      <c r="F198" s="157" t="e">
        <f>F78-#REF!</f>
        <v>#REF!</v>
      </c>
      <c r="G198" s="157" t="e">
        <f>G78-#REF!</f>
        <v>#REF!</v>
      </c>
      <c r="H198" s="157" t="e">
        <f>H78-#REF!</f>
        <v>#REF!</v>
      </c>
      <c r="I198" s="157" t="e">
        <f>I78-#REF!</f>
        <v>#REF!</v>
      </c>
      <c r="J198" s="157" t="e">
        <f>J78-#REF!</f>
        <v>#REF!</v>
      </c>
      <c r="K198" s="157" t="e">
        <f>K78-#REF!</f>
        <v>#REF!</v>
      </c>
      <c r="L198" s="157" t="e">
        <f>L78-#REF!</f>
        <v>#REF!</v>
      </c>
      <c r="M198" s="157" t="e">
        <f>M78-#REF!</f>
        <v>#REF!</v>
      </c>
      <c r="N198" s="157" t="e">
        <f>N78-#REF!</f>
        <v>#REF!</v>
      </c>
      <c r="O198" s="157" t="e">
        <f>O78-#REF!</f>
        <v>#REF!</v>
      </c>
      <c r="P198" s="157" t="e">
        <f>P78-#REF!</f>
        <v>#REF!</v>
      </c>
      <c r="Q198" s="157" t="e">
        <f>Q78-#REF!</f>
        <v>#REF!</v>
      </c>
      <c r="R198" s="157" t="e">
        <f>R78-#REF!</f>
        <v>#REF!</v>
      </c>
      <c r="S198" s="157" t="e">
        <f>S78-#REF!</f>
        <v>#REF!</v>
      </c>
      <c r="T198" s="157" t="e">
        <f>T78-#REF!</f>
        <v>#REF!</v>
      </c>
      <c r="U198" s="157" t="e">
        <f>U78-#REF!</f>
        <v>#REF!</v>
      </c>
      <c r="V198" s="157" t="e">
        <f>V78-#REF!</f>
        <v>#REF!</v>
      </c>
      <c r="W198" s="157" t="e">
        <f>W78-#REF!</f>
        <v>#REF!</v>
      </c>
      <c r="X198" s="157" t="e">
        <f>X78-#REF!</f>
        <v>#REF!</v>
      </c>
      <c r="Y198" s="157" t="e">
        <f>Y78-#REF!</f>
        <v>#REF!</v>
      </c>
      <c r="Z198" s="157" t="e">
        <f>Z78-#REF!</f>
        <v>#REF!</v>
      </c>
      <c r="AA198" s="157" t="e">
        <f>AA78-#REF!</f>
        <v>#REF!</v>
      </c>
      <c r="AB198" s="157" t="e">
        <f>AB78-#REF!</f>
        <v>#REF!</v>
      </c>
      <c r="AC198" s="157" t="e">
        <f>AC78-#REF!</f>
        <v>#REF!</v>
      </c>
      <c r="AD198" s="157" t="e">
        <f>AD78-#REF!</f>
        <v>#REF!</v>
      </c>
      <c r="AE198" s="157" t="e">
        <f>AE78-#REF!</f>
        <v>#REF!</v>
      </c>
      <c r="AF198" s="157" t="e">
        <f>AF78-#REF!</f>
        <v>#REF!</v>
      </c>
      <c r="AG198" s="157" t="e">
        <f>AG78-#REF!</f>
        <v>#REF!</v>
      </c>
      <c r="AH198" s="157" t="e">
        <f>AH78-#REF!</f>
        <v>#REF!</v>
      </c>
      <c r="AI198" s="157" t="e">
        <f>AI78-#REF!</f>
        <v>#REF!</v>
      </c>
      <c r="AJ198" s="157" t="e">
        <f>AJ78-#REF!</f>
        <v>#REF!</v>
      </c>
      <c r="AK198" s="157" t="e">
        <f>AK78-#REF!</f>
        <v>#REF!</v>
      </c>
      <c r="AL198" s="157" t="e">
        <f>AL78-#REF!</f>
        <v>#REF!</v>
      </c>
      <c r="AM198" s="157" t="e">
        <f>AM78-#REF!</f>
        <v>#REF!</v>
      </c>
      <c r="AN198" s="157" t="e">
        <f>AN78-#REF!</f>
        <v>#REF!</v>
      </c>
      <c r="AO198" s="157" t="e">
        <f>AO78-#REF!</f>
        <v>#REF!</v>
      </c>
      <c r="AP198" s="157" t="e">
        <f>AP78-#REF!</f>
        <v>#REF!</v>
      </c>
      <c r="AQ198" s="157" t="e">
        <f>AQ78-#REF!</f>
        <v>#REF!</v>
      </c>
      <c r="AR198" s="157" t="e">
        <f>AR78-#REF!</f>
        <v>#REF!</v>
      </c>
    </row>
    <row r="199" spans="1:44" x14ac:dyDescent="0.2">
      <c r="A199" s="44">
        <v>18</v>
      </c>
      <c r="B199" s="261" t="e">
        <f>#REF!</f>
        <v>#REF!</v>
      </c>
      <c r="C199" s="261" t="e">
        <f>#REF!</f>
        <v>#REF!</v>
      </c>
      <c r="D199" s="370" t="e">
        <f t="shared" si="245"/>
        <v>#REF!</v>
      </c>
      <c r="E199" s="157" t="e">
        <f>E79-#REF!</f>
        <v>#REF!</v>
      </c>
      <c r="F199" s="157" t="e">
        <f>F79-#REF!</f>
        <v>#REF!</v>
      </c>
      <c r="G199" s="157" t="e">
        <f>G79-#REF!</f>
        <v>#REF!</v>
      </c>
      <c r="H199" s="157" t="e">
        <f>H79-#REF!</f>
        <v>#REF!</v>
      </c>
      <c r="I199" s="157" t="e">
        <f>I79-#REF!</f>
        <v>#REF!</v>
      </c>
      <c r="J199" s="157" t="e">
        <f>J79-#REF!</f>
        <v>#REF!</v>
      </c>
      <c r="K199" s="157" t="e">
        <f>K79-#REF!</f>
        <v>#REF!</v>
      </c>
      <c r="L199" s="157" t="e">
        <f>L79-#REF!</f>
        <v>#REF!</v>
      </c>
      <c r="M199" s="157" t="e">
        <f>M79-#REF!</f>
        <v>#REF!</v>
      </c>
      <c r="N199" s="157" t="e">
        <f>N79-#REF!</f>
        <v>#REF!</v>
      </c>
      <c r="O199" s="157" t="e">
        <f>O79-#REF!</f>
        <v>#REF!</v>
      </c>
      <c r="P199" s="157" t="e">
        <f>P79-#REF!</f>
        <v>#REF!</v>
      </c>
      <c r="Q199" s="157" t="e">
        <f>Q79-#REF!</f>
        <v>#REF!</v>
      </c>
      <c r="R199" s="157" t="e">
        <f>R79-#REF!</f>
        <v>#REF!</v>
      </c>
      <c r="S199" s="157" t="e">
        <f>S79-#REF!</f>
        <v>#REF!</v>
      </c>
      <c r="T199" s="157" t="e">
        <f>T79-#REF!</f>
        <v>#REF!</v>
      </c>
      <c r="U199" s="157" t="e">
        <f>U79-#REF!</f>
        <v>#REF!</v>
      </c>
      <c r="V199" s="157" t="e">
        <f>V79-#REF!</f>
        <v>#REF!</v>
      </c>
      <c r="W199" s="157" t="e">
        <f>W79-#REF!</f>
        <v>#REF!</v>
      </c>
      <c r="X199" s="157" t="e">
        <f>X79-#REF!</f>
        <v>#REF!</v>
      </c>
      <c r="Y199" s="157" t="e">
        <f>Y79-#REF!</f>
        <v>#REF!</v>
      </c>
      <c r="Z199" s="157" t="e">
        <f>Z79-#REF!</f>
        <v>#REF!</v>
      </c>
      <c r="AA199" s="157" t="e">
        <f>AA79-#REF!</f>
        <v>#REF!</v>
      </c>
      <c r="AB199" s="157" t="e">
        <f>AB79-#REF!</f>
        <v>#REF!</v>
      </c>
      <c r="AC199" s="157" t="e">
        <f>AC79-#REF!</f>
        <v>#REF!</v>
      </c>
      <c r="AD199" s="157" t="e">
        <f>AD79-#REF!</f>
        <v>#REF!</v>
      </c>
      <c r="AE199" s="157" t="e">
        <f>AE79-#REF!</f>
        <v>#REF!</v>
      </c>
      <c r="AF199" s="157" t="e">
        <f>AF79-#REF!</f>
        <v>#REF!</v>
      </c>
      <c r="AG199" s="157" t="e">
        <f>AG79-#REF!</f>
        <v>#REF!</v>
      </c>
      <c r="AH199" s="157" t="e">
        <f>AH79-#REF!</f>
        <v>#REF!</v>
      </c>
      <c r="AI199" s="157" t="e">
        <f>AI79-#REF!</f>
        <v>#REF!</v>
      </c>
      <c r="AJ199" s="157" t="e">
        <f>AJ79-#REF!</f>
        <v>#REF!</v>
      </c>
      <c r="AK199" s="157" t="e">
        <f>AK79-#REF!</f>
        <v>#REF!</v>
      </c>
      <c r="AL199" s="157" t="e">
        <f>AL79-#REF!</f>
        <v>#REF!</v>
      </c>
      <c r="AM199" s="157" t="e">
        <f>AM79-#REF!</f>
        <v>#REF!</v>
      </c>
      <c r="AN199" s="157" t="e">
        <f>AN79-#REF!</f>
        <v>#REF!</v>
      </c>
      <c r="AO199" s="157" t="e">
        <f>AO79-#REF!</f>
        <v>#REF!</v>
      </c>
      <c r="AP199" s="157" t="e">
        <f>AP79-#REF!</f>
        <v>#REF!</v>
      </c>
      <c r="AQ199" s="157" t="e">
        <f>AQ79-#REF!</f>
        <v>#REF!</v>
      </c>
      <c r="AR199" s="157" t="e">
        <f>AR79-#REF!</f>
        <v>#REF!</v>
      </c>
    </row>
    <row r="200" spans="1:44" x14ac:dyDescent="0.2">
      <c r="A200" s="44">
        <v>19</v>
      </c>
      <c r="B200" s="261" t="e">
        <f>#REF!</f>
        <v>#REF!</v>
      </c>
      <c r="C200" s="261" t="e">
        <f>#REF!</f>
        <v>#REF!</v>
      </c>
      <c r="D200" s="370" t="e">
        <f t="shared" si="245"/>
        <v>#REF!</v>
      </c>
      <c r="E200" s="157" t="e">
        <f>E80-#REF!</f>
        <v>#REF!</v>
      </c>
      <c r="F200" s="157" t="e">
        <f>F80-#REF!</f>
        <v>#REF!</v>
      </c>
      <c r="G200" s="157" t="e">
        <f>G80-#REF!</f>
        <v>#REF!</v>
      </c>
      <c r="H200" s="157" t="e">
        <f>H80-#REF!</f>
        <v>#REF!</v>
      </c>
      <c r="I200" s="157" t="e">
        <f>I80-#REF!</f>
        <v>#REF!</v>
      </c>
      <c r="J200" s="157" t="e">
        <f>J80-#REF!</f>
        <v>#REF!</v>
      </c>
      <c r="K200" s="157" t="e">
        <f>K80-#REF!</f>
        <v>#REF!</v>
      </c>
      <c r="L200" s="157" t="e">
        <f>L80-#REF!</f>
        <v>#REF!</v>
      </c>
      <c r="M200" s="157" t="e">
        <f>M80-#REF!</f>
        <v>#REF!</v>
      </c>
      <c r="N200" s="157" t="e">
        <f>N80-#REF!</f>
        <v>#REF!</v>
      </c>
      <c r="O200" s="157" t="e">
        <f>O80-#REF!</f>
        <v>#REF!</v>
      </c>
      <c r="P200" s="157" t="e">
        <f>P80-#REF!</f>
        <v>#REF!</v>
      </c>
      <c r="Q200" s="157" t="e">
        <f>Q80-#REF!</f>
        <v>#REF!</v>
      </c>
      <c r="R200" s="157" t="e">
        <f>R80-#REF!</f>
        <v>#REF!</v>
      </c>
      <c r="S200" s="157" t="e">
        <f>S80-#REF!</f>
        <v>#REF!</v>
      </c>
      <c r="T200" s="157" t="e">
        <f>T80-#REF!</f>
        <v>#REF!</v>
      </c>
      <c r="U200" s="157" t="e">
        <f>U80-#REF!</f>
        <v>#REF!</v>
      </c>
      <c r="V200" s="157" t="e">
        <f>V80-#REF!</f>
        <v>#REF!</v>
      </c>
      <c r="W200" s="157" t="e">
        <f>W80-#REF!</f>
        <v>#REF!</v>
      </c>
      <c r="X200" s="157" t="e">
        <f>X80-#REF!</f>
        <v>#REF!</v>
      </c>
      <c r="Y200" s="157" t="e">
        <f>Y80-#REF!</f>
        <v>#REF!</v>
      </c>
      <c r="Z200" s="157" t="e">
        <f>Z80-#REF!</f>
        <v>#REF!</v>
      </c>
      <c r="AA200" s="157" t="e">
        <f>AA80-#REF!</f>
        <v>#REF!</v>
      </c>
      <c r="AB200" s="157" t="e">
        <f>AB80-#REF!</f>
        <v>#REF!</v>
      </c>
      <c r="AC200" s="157" t="e">
        <f>AC80-#REF!</f>
        <v>#REF!</v>
      </c>
      <c r="AD200" s="157" t="e">
        <f>AD80-#REF!</f>
        <v>#REF!</v>
      </c>
      <c r="AE200" s="157" t="e">
        <f>AE80-#REF!</f>
        <v>#REF!</v>
      </c>
      <c r="AF200" s="157" t="e">
        <f>AF80-#REF!</f>
        <v>#REF!</v>
      </c>
      <c r="AG200" s="157" t="e">
        <f>AG80-#REF!</f>
        <v>#REF!</v>
      </c>
      <c r="AH200" s="157" t="e">
        <f>AH80-#REF!</f>
        <v>#REF!</v>
      </c>
      <c r="AI200" s="157" t="e">
        <f>AI80-#REF!</f>
        <v>#REF!</v>
      </c>
      <c r="AJ200" s="157" t="e">
        <f>AJ80-#REF!</f>
        <v>#REF!</v>
      </c>
      <c r="AK200" s="157" t="e">
        <f>AK80-#REF!</f>
        <v>#REF!</v>
      </c>
      <c r="AL200" s="157" t="e">
        <f>AL80-#REF!</f>
        <v>#REF!</v>
      </c>
      <c r="AM200" s="157" t="e">
        <f>AM80-#REF!</f>
        <v>#REF!</v>
      </c>
      <c r="AN200" s="157" t="e">
        <f>AN80-#REF!</f>
        <v>#REF!</v>
      </c>
      <c r="AO200" s="157" t="e">
        <f>AO80-#REF!</f>
        <v>#REF!</v>
      </c>
      <c r="AP200" s="157" t="e">
        <f>AP80-#REF!</f>
        <v>#REF!</v>
      </c>
      <c r="AQ200" s="157" t="e">
        <f>AQ80-#REF!</f>
        <v>#REF!</v>
      </c>
      <c r="AR200" s="157" t="e">
        <f>AR80-#REF!</f>
        <v>#REF!</v>
      </c>
    </row>
    <row r="201" spans="1:44" x14ac:dyDescent="0.2">
      <c r="A201" s="44">
        <v>20</v>
      </c>
      <c r="B201" s="261" t="e">
        <f>#REF!</f>
        <v>#REF!</v>
      </c>
      <c r="C201" s="261" t="e">
        <f>#REF!</f>
        <v>#REF!</v>
      </c>
      <c r="D201" s="370" t="e">
        <f t="shared" si="245"/>
        <v>#REF!</v>
      </c>
      <c r="E201" s="157" t="e">
        <f>E81-#REF!</f>
        <v>#REF!</v>
      </c>
      <c r="F201" s="157" t="e">
        <f>F81-#REF!</f>
        <v>#REF!</v>
      </c>
      <c r="G201" s="157" t="e">
        <f>G81-#REF!</f>
        <v>#REF!</v>
      </c>
      <c r="H201" s="157" t="e">
        <f>H81-#REF!</f>
        <v>#REF!</v>
      </c>
      <c r="I201" s="157" t="e">
        <f>I81-#REF!</f>
        <v>#REF!</v>
      </c>
      <c r="J201" s="157" t="e">
        <f>J81-#REF!</f>
        <v>#REF!</v>
      </c>
      <c r="K201" s="157" t="e">
        <f>K81-#REF!</f>
        <v>#REF!</v>
      </c>
      <c r="L201" s="157" t="e">
        <f>L81-#REF!</f>
        <v>#REF!</v>
      </c>
      <c r="M201" s="157" t="e">
        <f>M81-#REF!</f>
        <v>#REF!</v>
      </c>
      <c r="N201" s="157" t="e">
        <f>N81-#REF!</f>
        <v>#REF!</v>
      </c>
      <c r="O201" s="157" t="e">
        <f>O81-#REF!</f>
        <v>#REF!</v>
      </c>
      <c r="P201" s="157" t="e">
        <f>P81-#REF!</f>
        <v>#REF!</v>
      </c>
      <c r="Q201" s="157" t="e">
        <f>Q81-#REF!</f>
        <v>#REF!</v>
      </c>
      <c r="R201" s="157" t="e">
        <f>R81-#REF!</f>
        <v>#REF!</v>
      </c>
      <c r="S201" s="157" t="e">
        <f>S81-#REF!</f>
        <v>#REF!</v>
      </c>
      <c r="T201" s="157" t="e">
        <f>T81-#REF!</f>
        <v>#REF!</v>
      </c>
      <c r="U201" s="157" t="e">
        <f>U81-#REF!</f>
        <v>#REF!</v>
      </c>
      <c r="V201" s="157" t="e">
        <f>V81-#REF!</f>
        <v>#REF!</v>
      </c>
      <c r="W201" s="157" t="e">
        <f>W81-#REF!</f>
        <v>#REF!</v>
      </c>
      <c r="X201" s="157" t="e">
        <f>X81-#REF!</f>
        <v>#REF!</v>
      </c>
      <c r="Y201" s="157" t="e">
        <f>Y81-#REF!</f>
        <v>#REF!</v>
      </c>
      <c r="Z201" s="157" t="e">
        <f>Z81-#REF!</f>
        <v>#REF!</v>
      </c>
      <c r="AA201" s="157" t="e">
        <f>AA81-#REF!</f>
        <v>#REF!</v>
      </c>
      <c r="AB201" s="157" t="e">
        <f>AB81-#REF!</f>
        <v>#REF!</v>
      </c>
      <c r="AC201" s="157" t="e">
        <f>AC81-#REF!</f>
        <v>#REF!</v>
      </c>
      <c r="AD201" s="157" t="e">
        <f>AD81-#REF!</f>
        <v>#REF!</v>
      </c>
      <c r="AE201" s="157" t="e">
        <f>AE81-#REF!</f>
        <v>#REF!</v>
      </c>
      <c r="AF201" s="157" t="e">
        <f>AF81-#REF!</f>
        <v>#REF!</v>
      </c>
      <c r="AG201" s="157" t="e">
        <f>AG81-#REF!</f>
        <v>#REF!</v>
      </c>
      <c r="AH201" s="157" t="e">
        <f>AH81-#REF!</f>
        <v>#REF!</v>
      </c>
      <c r="AI201" s="157" t="e">
        <f>AI81-#REF!</f>
        <v>#REF!</v>
      </c>
      <c r="AJ201" s="157" t="e">
        <f>AJ81-#REF!</f>
        <v>#REF!</v>
      </c>
      <c r="AK201" s="157" t="e">
        <f>AK81-#REF!</f>
        <v>#REF!</v>
      </c>
      <c r="AL201" s="157" t="e">
        <f>AL81-#REF!</f>
        <v>#REF!</v>
      </c>
      <c r="AM201" s="157" t="e">
        <f>AM81-#REF!</f>
        <v>#REF!</v>
      </c>
      <c r="AN201" s="157" t="e">
        <f>AN81-#REF!</f>
        <v>#REF!</v>
      </c>
      <c r="AO201" s="157" t="e">
        <f>AO81-#REF!</f>
        <v>#REF!</v>
      </c>
      <c r="AP201" s="157" t="e">
        <f>AP81-#REF!</f>
        <v>#REF!</v>
      </c>
      <c r="AQ201" s="157" t="e">
        <f>AQ81-#REF!</f>
        <v>#REF!</v>
      </c>
      <c r="AR201" s="157" t="e">
        <f>AR81-#REF!</f>
        <v>#REF!</v>
      </c>
    </row>
    <row r="202" spans="1:44" x14ac:dyDescent="0.2">
      <c r="A202" s="44">
        <v>21</v>
      </c>
      <c r="B202" s="261" t="e">
        <f>#REF!</f>
        <v>#REF!</v>
      </c>
      <c r="C202" s="261" t="e">
        <f>#REF!</f>
        <v>#REF!</v>
      </c>
      <c r="D202" s="370" t="e">
        <f t="shared" si="245"/>
        <v>#REF!</v>
      </c>
      <c r="E202" s="157" t="e">
        <f>E82-#REF!</f>
        <v>#REF!</v>
      </c>
      <c r="F202" s="157" t="e">
        <f>F82-#REF!</f>
        <v>#REF!</v>
      </c>
      <c r="G202" s="157" t="e">
        <f>G82-#REF!</f>
        <v>#REF!</v>
      </c>
      <c r="H202" s="157" t="e">
        <f>H82-#REF!</f>
        <v>#REF!</v>
      </c>
      <c r="I202" s="157" t="e">
        <f>I82-#REF!</f>
        <v>#REF!</v>
      </c>
      <c r="J202" s="157" t="e">
        <f>J82-#REF!</f>
        <v>#REF!</v>
      </c>
      <c r="K202" s="157" t="e">
        <f>K82-#REF!</f>
        <v>#REF!</v>
      </c>
      <c r="L202" s="157" t="e">
        <f>L82-#REF!</f>
        <v>#REF!</v>
      </c>
      <c r="M202" s="157" t="e">
        <f>M82-#REF!</f>
        <v>#REF!</v>
      </c>
      <c r="N202" s="157" t="e">
        <f>N82-#REF!</f>
        <v>#REF!</v>
      </c>
      <c r="O202" s="157" t="e">
        <f>O82-#REF!</f>
        <v>#REF!</v>
      </c>
      <c r="P202" s="157" t="e">
        <f>P82-#REF!</f>
        <v>#REF!</v>
      </c>
      <c r="Q202" s="157" t="e">
        <f>Q82-#REF!</f>
        <v>#REF!</v>
      </c>
      <c r="R202" s="157" t="e">
        <f>R82-#REF!</f>
        <v>#REF!</v>
      </c>
      <c r="S202" s="157" t="e">
        <f>S82-#REF!</f>
        <v>#REF!</v>
      </c>
      <c r="T202" s="157" t="e">
        <f>T82-#REF!</f>
        <v>#REF!</v>
      </c>
      <c r="U202" s="157" t="e">
        <f>U82-#REF!</f>
        <v>#REF!</v>
      </c>
      <c r="V202" s="157" t="e">
        <f>V82-#REF!</f>
        <v>#REF!</v>
      </c>
      <c r="W202" s="157" t="e">
        <f>W82-#REF!</f>
        <v>#REF!</v>
      </c>
      <c r="X202" s="157" t="e">
        <f>X82-#REF!</f>
        <v>#REF!</v>
      </c>
      <c r="Y202" s="157" t="e">
        <f>Y82-#REF!</f>
        <v>#REF!</v>
      </c>
      <c r="Z202" s="157" t="e">
        <f>Z82-#REF!</f>
        <v>#REF!</v>
      </c>
      <c r="AA202" s="157" t="e">
        <f>AA82-#REF!</f>
        <v>#REF!</v>
      </c>
      <c r="AB202" s="157" t="e">
        <f>AB82-#REF!</f>
        <v>#REF!</v>
      </c>
      <c r="AC202" s="157" t="e">
        <f>AC82-#REF!</f>
        <v>#REF!</v>
      </c>
      <c r="AD202" s="157" t="e">
        <f>AD82-#REF!</f>
        <v>#REF!</v>
      </c>
      <c r="AE202" s="157" t="e">
        <f>AE82-#REF!</f>
        <v>#REF!</v>
      </c>
      <c r="AF202" s="157" t="e">
        <f>AF82-#REF!</f>
        <v>#REF!</v>
      </c>
      <c r="AG202" s="157" t="e">
        <f>AG82-#REF!</f>
        <v>#REF!</v>
      </c>
      <c r="AH202" s="157" t="e">
        <f>AH82-#REF!</f>
        <v>#REF!</v>
      </c>
      <c r="AI202" s="157" t="e">
        <f>AI82-#REF!</f>
        <v>#REF!</v>
      </c>
      <c r="AJ202" s="157" t="e">
        <f>AJ82-#REF!</f>
        <v>#REF!</v>
      </c>
      <c r="AK202" s="157" t="e">
        <f>AK82-#REF!</f>
        <v>#REF!</v>
      </c>
      <c r="AL202" s="157" t="e">
        <f>AL82-#REF!</f>
        <v>#REF!</v>
      </c>
      <c r="AM202" s="157" t="e">
        <f>AM82-#REF!</f>
        <v>#REF!</v>
      </c>
      <c r="AN202" s="157" t="e">
        <f>AN82-#REF!</f>
        <v>#REF!</v>
      </c>
      <c r="AO202" s="157" t="e">
        <f>AO82-#REF!</f>
        <v>#REF!</v>
      </c>
      <c r="AP202" s="157" t="e">
        <f>AP82-#REF!</f>
        <v>#REF!</v>
      </c>
      <c r="AQ202" s="157" t="e">
        <f>AQ82-#REF!</f>
        <v>#REF!</v>
      </c>
      <c r="AR202" s="157" t="e">
        <f>AR82-#REF!</f>
        <v>#REF!</v>
      </c>
    </row>
    <row r="203" spans="1:44" x14ac:dyDescent="0.2">
      <c r="A203" s="44">
        <v>22</v>
      </c>
      <c r="B203" s="261" t="e">
        <f>#REF!</f>
        <v>#REF!</v>
      </c>
      <c r="C203" s="261" t="e">
        <f>#REF!</f>
        <v>#REF!</v>
      </c>
      <c r="D203" s="370" t="e">
        <f t="shared" si="245"/>
        <v>#REF!</v>
      </c>
      <c r="E203" s="157" t="e">
        <f>E83-#REF!</f>
        <v>#REF!</v>
      </c>
      <c r="F203" s="157" t="e">
        <f>F83-#REF!</f>
        <v>#REF!</v>
      </c>
      <c r="G203" s="157" t="e">
        <f>G83-#REF!</f>
        <v>#REF!</v>
      </c>
      <c r="H203" s="157" t="e">
        <f>H83-#REF!</f>
        <v>#REF!</v>
      </c>
      <c r="I203" s="157" t="e">
        <f>I83-#REF!</f>
        <v>#REF!</v>
      </c>
      <c r="J203" s="157" t="e">
        <f>J83-#REF!</f>
        <v>#REF!</v>
      </c>
      <c r="K203" s="157" t="e">
        <f>K83-#REF!</f>
        <v>#REF!</v>
      </c>
      <c r="L203" s="157" t="e">
        <f>L83-#REF!</f>
        <v>#REF!</v>
      </c>
      <c r="M203" s="157" t="e">
        <f>M83-#REF!</f>
        <v>#REF!</v>
      </c>
      <c r="N203" s="157" t="e">
        <f>N83-#REF!</f>
        <v>#REF!</v>
      </c>
      <c r="O203" s="157" t="e">
        <f>O83-#REF!</f>
        <v>#REF!</v>
      </c>
      <c r="P203" s="157" t="e">
        <f>P83-#REF!</f>
        <v>#REF!</v>
      </c>
      <c r="Q203" s="157" t="e">
        <f>Q83-#REF!</f>
        <v>#REF!</v>
      </c>
      <c r="R203" s="157" t="e">
        <f>R83-#REF!</f>
        <v>#REF!</v>
      </c>
      <c r="S203" s="157" t="e">
        <f>S83-#REF!</f>
        <v>#REF!</v>
      </c>
      <c r="T203" s="157" t="e">
        <f>T83-#REF!</f>
        <v>#REF!</v>
      </c>
      <c r="U203" s="157" t="e">
        <f>U83-#REF!</f>
        <v>#REF!</v>
      </c>
      <c r="V203" s="157" t="e">
        <f>V83-#REF!</f>
        <v>#REF!</v>
      </c>
      <c r="W203" s="157" t="e">
        <f>W83-#REF!</f>
        <v>#REF!</v>
      </c>
      <c r="X203" s="157" t="e">
        <f>X83-#REF!</f>
        <v>#REF!</v>
      </c>
      <c r="Y203" s="157" t="e">
        <f>Y83-#REF!</f>
        <v>#REF!</v>
      </c>
      <c r="Z203" s="157" t="e">
        <f>Z83-#REF!</f>
        <v>#REF!</v>
      </c>
      <c r="AA203" s="157" t="e">
        <f>AA83-#REF!</f>
        <v>#REF!</v>
      </c>
      <c r="AB203" s="157" t="e">
        <f>AB83-#REF!</f>
        <v>#REF!</v>
      </c>
      <c r="AC203" s="157" t="e">
        <f>AC83-#REF!</f>
        <v>#REF!</v>
      </c>
      <c r="AD203" s="157" t="e">
        <f>AD83-#REF!</f>
        <v>#REF!</v>
      </c>
      <c r="AE203" s="157" t="e">
        <f>AE83-#REF!</f>
        <v>#REF!</v>
      </c>
      <c r="AF203" s="157" t="e">
        <f>AF83-#REF!</f>
        <v>#REF!</v>
      </c>
      <c r="AG203" s="157" t="e">
        <f>AG83-#REF!</f>
        <v>#REF!</v>
      </c>
      <c r="AH203" s="157" t="e">
        <f>AH83-#REF!</f>
        <v>#REF!</v>
      </c>
      <c r="AI203" s="157" t="e">
        <f>AI83-#REF!</f>
        <v>#REF!</v>
      </c>
      <c r="AJ203" s="157" t="e">
        <f>AJ83-#REF!</f>
        <v>#REF!</v>
      </c>
      <c r="AK203" s="157" t="e">
        <f>AK83-#REF!</f>
        <v>#REF!</v>
      </c>
      <c r="AL203" s="157" t="e">
        <f>AL83-#REF!</f>
        <v>#REF!</v>
      </c>
      <c r="AM203" s="157" t="e">
        <f>AM83-#REF!</f>
        <v>#REF!</v>
      </c>
      <c r="AN203" s="157" t="e">
        <f>AN83-#REF!</f>
        <v>#REF!</v>
      </c>
      <c r="AO203" s="157" t="e">
        <f>AO83-#REF!</f>
        <v>#REF!</v>
      </c>
      <c r="AP203" s="157" t="e">
        <f>AP83-#REF!</f>
        <v>#REF!</v>
      </c>
      <c r="AQ203" s="157" t="e">
        <f>AQ83-#REF!</f>
        <v>#REF!</v>
      </c>
      <c r="AR203" s="157" t="e">
        <f>AR83-#REF!</f>
        <v>#REF!</v>
      </c>
    </row>
    <row r="204" spans="1:44" x14ac:dyDescent="0.2">
      <c r="A204" s="44">
        <v>23</v>
      </c>
      <c r="B204" s="261" t="e">
        <f>#REF!</f>
        <v>#REF!</v>
      </c>
      <c r="C204" s="261" t="e">
        <f>#REF!</f>
        <v>#REF!</v>
      </c>
      <c r="D204" s="370" t="e">
        <f t="shared" si="245"/>
        <v>#REF!</v>
      </c>
      <c r="E204" s="157" t="e">
        <f>E84-#REF!</f>
        <v>#REF!</v>
      </c>
      <c r="F204" s="157" t="e">
        <f>F84-#REF!</f>
        <v>#REF!</v>
      </c>
      <c r="G204" s="157" t="e">
        <f>G84-#REF!</f>
        <v>#REF!</v>
      </c>
      <c r="H204" s="157" t="e">
        <f>H84-#REF!</f>
        <v>#REF!</v>
      </c>
      <c r="I204" s="157" t="e">
        <f>I84-#REF!</f>
        <v>#REF!</v>
      </c>
      <c r="J204" s="157" t="e">
        <f>J84-#REF!</f>
        <v>#REF!</v>
      </c>
      <c r="K204" s="157" t="e">
        <f>K84-#REF!</f>
        <v>#REF!</v>
      </c>
      <c r="L204" s="157" t="e">
        <f>L84-#REF!</f>
        <v>#REF!</v>
      </c>
      <c r="M204" s="157" t="e">
        <f>M84-#REF!</f>
        <v>#REF!</v>
      </c>
      <c r="N204" s="157" t="e">
        <f>N84-#REF!</f>
        <v>#REF!</v>
      </c>
      <c r="O204" s="157" t="e">
        <f>O84-#REF!</f>
        <v>#REF!</v>
      </c>
      <c r="P204" s="157" t="e">
        <f>P84-#REF!</f>
        <v>#REF!</v>
      </c>
      <c r="Q204" s="157" t="e">
        <f>Q84-#REF!</f>
        <v>#REF!</v>
      </c>
      <c r="R204" s="157" t="e">
        <f>R84-#REF!</f>
        <v>#REF!</v>
      </c>
      <c r="S204" s="157" t="e">
        <f>S84-#REF!</f>
        <v>#REF!</v>
      </c>
      <c r="T204" s="157" t="e">
        <f>T84-#REF!</f>
        <v>#REF!</v>
      </c>
      <c r="U204" s="157" t="e">
        <f>U84-#REF!</f>
        <v>#REF!</v>
      </c>
      <c r="V204" s="157" t="e">
        <f>V84-#REF!</f>
        <v>#REF!</v>
      </c>
      <c r="W204" s="157" t="e">
        <f>W84-#REF!</f>
        <v>#REF!</v>
      </c>
      <c r="X204" s="157" t="e">
        <f>X84-#REF!</f>
        <v>#REF!</v>
      </c>
      <c r="Y204" s="157" t="e">
        <f>Y84-#REF!</f>
        <v>#REF!</v>
      </c>
      <c r="Z204" s="157" t="e">
        <f>Z84-#REF!</f>
        <v>#REF!</v>
      </c>
      <c r="AA204" s="157" t="e">
        <f>AA84-#REF!</f>
        <v>#REF!</v>
      </c>
      <c r="AB204" s="157" t="e">
        <f>AB84-#REF!</f>
        <v>#REF!</v>
      </c>
      <c r="AC204" s="157" t="e">
        <f>AC84-#REF!</f>
        <v>#REF!</v>
      </c>
      <c r="AD204" s="157" t="e">
        <f>AD84-#REF!</f>
        <v>#REF!</v>
      </c>
      <c r="AE204" s="157" t="e">
        <f>AE84-#REF!</f>
        <v>#REF!</v>
      </c>
      <c r="AF204" s="157" t="e">
        <f>AF84-#REF!</f>
        <v>#REF!</v>
      </c>
      <c r="AG204" s="157" t="e">
        <f>AG84-#REF!</f>
        <v>#REF!</v>
      </c>
      <c r="AH204" s="157" t="e">
        <f>AH84-#REF!</f>
        <v>#REF!</v>
      </c>
      <c r="AI204" s="157" t="e">
        <f>AI84-#REF!</f>
        <v>#REF!</v>
      </c>
      <c r="AJ204" s="157" t="e">
        <f>AJ84-#REF!</f>
        <v>#REF!</v>
      </c>
      <c r="AK204" s="157" t="e">
        <f>AK84-#REF!</f>
        <v>#REF!</v>
      </c>
      <c r="AL204" s="157" t="e">
        <f>AL84-#REF!</f>
        <v>#REF!</v>
      </c>
      <c r="AM204" s="157" t="e">
        <f>AM84-#REF!</f>
        <v>#REF!</v>
      </c>
      <c r="AN204" s="157" t="e">
        <f>AN84-#REF!</f>
        <v>#REF!</v>
      </c>
      <c r="AO204" s="157" t="e">
        <f>AO84-#REF!</f>
        <v>#REF!</v>
      </c>
      <c r="AP204" s="157" t="e">
        <f>AP84-#REF!</f>
        <v>#REF!</v>
      </c>
      <c r="AQ204" s="157" t="e">
        <f>AQ84-#REF!</f>
        <v>#REF!</v>
      </c>
      <c r="AR204" s="157" t="e">
        <f>AR84-#REF!</f>
        <v>#REF!</v>
      </c>
    </row>
    <row r="205" spans="1:44" x14ac:dyDescent="0.2">
      <c r="A205" s="44">
        <v>24</v>
      </c>
      <c r="B205" s="261" t="e">
        <f>#REF!</f>
        <v>#REF!</v>
      </c>
      <c r="C205" s="261" t="e">
        <f>#REF!</f>
        <v>#REF!</v>
      </c>
      <c r="D205" s="370" t="e">
        <f t="shared" si="245"/>
        <v>#REF!</v>
      </c>
      <c r="E205" s="157" t="e">
        <f>E85-#REF!</f>
        <v>#REF!</v>
      </c>
      <c r="F205" s="157" t="e">
        <f>F85-#REF!</f>
        <v>#REF!</v>
      </c>
      <c r="G205" s="157" t="e">
        <f>G85-#REF!</f>
        <v>#REF!</v>
      </c>
      <c r="H205" s="157" t="e">
        <f>H85-#REF!</f>
        <v>#REF!</v>
      </c>
      <c r="I205" s="157" t="e">
        <f>I85-#REF!</f>
        <v>#REF!</v>
      </c>
      <c r="J205" s="157" t="e">
        <f>J85-#REF!</f>
        <v>#REF!</v>
      </c>
      <c r="K205" s="157" t="e">
        <f>K85-#REF!</f>
        <v>#REF!</v>
      </c>
      <c r="L205" s="157" t="e">
        <f>L85-#REF!</f>
        <v>#REF!</v>
      </c>
      <c r="M205" s="157" t="e">
        <f>M85-#REF!</f>
        <v>#REF!</v>
      </c>
      <c r="N205" s="157" t="e">
        <f>N85-#REF!</f>
        <v>#REF!</v>
      </c>
      <c r="O205" s="157" t="e">
        <f>O85-#REF!</f>
        <v>#REF!</v>
      </c>
      <c r="P205" s="157" t="e">
        <f>P85-#REF!</f>
        <v>#REF!</v>
      </c>
      <c r="Q205" s="157" t="e">
        <f>Q85-#REF!</f>
        <v>#REF!</v>
      </c>
      <c r="R205" s="157" t="e">
        <f>R85-#REF!</f>
        <v>#REF!</v>
      </c>
      <c r="S205" s="157" t="e">
        <f>S85-#REF!</f>
        <v>#REF!</v>
      </c>
      <c r="T205" s="157" t="e">
        <f>T85-#REF!</f>
        <v>#REF!</v>
      </c>
      <c r="U205" s="157" t="e">
        <f>U85-#REF!</f>
        <v>#REF!</v>
      </c>
      <c r="V205" s="157" t="e">
        <f>V85-#REF!</f>
        <v>#REF!</v>
      </c>
      <c r="W205" s="157" t="e">
        <f>W85-#REF!</f>
        <v>#REF!</v>
      </c>
      <c r="X205" s="157" t="e">
        <f>X85-#REF!</f>
        <v>#REF!</v>
      </c>
      <c r="Y205" s="157" t="e">
        <f>Y85-#REF!</f>
        <v>#REF!</v>
      </c>
      <c r="Z205" s="157" t="e">
        <f>Z85-#REF!</f>
        <v>#REF!</v>
      </c>
      <c r="AA205" s="157" t="e">
        <f>AA85-#REF!</f>
        <v>#REF!</v>
      </c>
      <c r="AB205" s="157" t="e">
        <f>AB85-#REF!</f>
        <v>#REF!</v>
      </c>
      <c r="AC205" s="157" t="e">
        <f>AC85-#REF!</f>
        <v>#REF!</v>
      </c>
      <c r="AD205" s="157" t="e">
        <f>AD85-#REF!</f>
        <v>#REF!</v>
      </c>
      <c r="AE205" s="157" t="e">
        <f>AE85-#REF!</f>
        <v>#REF!</v>
      </c>
      <c r="AF205" s="157" t="e">
        <f>AF85-#REF!</f>
        <v>#REF!</v>
      </c>
      <c r="AG205" s="157" t="e">
        <f>AG85-#REF!</f>
        <v>#REF!</v>
      </c>
      <c r="AH205" s="157" t="e">
        <f>AH85-#REF!</f>
        <v>#REF!</v>
      </c>
      <c r="AI205" s="157" t="e">
        <f>AI85-#REF!</f>
        <v>#REF!</v>
      </c>
      <c r="AJ205" s="157" t="e">
        <f>AJ85-#REF!</f>
        <v>#REF!</v>
      </c>
      <c r="AK205" s="157" t="e">
        <f>AK85-#REF!</f>
        <v>#REF!</v>
      </c>
      <c r="AL205" s="157" t="e">
        <f>AL85-#REF!</f>
        <v>#REF!</v>
      </c>
      <c r="AM205" s="157" t="e">
        <f>AM85-#REF!</f>
        <v>#REF!</v>
      </c>
      <c r="AN205" s="157" t="e">
        <f>AN85-#REF!</f>
        <v>#REF!</v>
      </c>
      <c r="AO205" s="157" t="e">
        <f>AO85-#REF!</f>
        <v>#REF!</v>
      </c>
      <c r="AP205" s="157" t="e">
        <f>AP85-#REF!</f>
        <v>#REF!</v>
      </c>
      <c r="AQ205" s="157" t="e">
        <f>AQ85-#REF!</f>
        <v>#REF!</v>
      </c>
      <c r="AR205" s="157" t="e">
        <f>AR85-#REF!</f>
        <v>#REF!</v>
      </c>
    </row>
    <row r="206" spans="1:44" x14ac:dyDescent="0.2">
      <c r="A206" s="44">
        <v>25</v>
      </c>
      <c r="B206" s="261" t="e">
        <f>#REF!</f>
        <v>#REF!</v>
      </c>
      <c r="C206" s="261" t="e">
        <f>#REF!</f>
        <v>#REF!</v>
      </c>
      <c r="D206" s="370" t="e">
        <f t="shared" si="245"/>
        <v>#REF!</v>
      </c>
      <c r="E206" s="157" t="e">
        <f>E86-#REF!</f>
        <v>#REF!</v>
      </c>
      <c r="F206" s="157" t="e">
        <f>F86-#REF!</f>
        <v>#REF!</v>
      </c>
      <c r="G206" s="157" t="e">
        <f>G86-#REF!</f>
        <v>#REF!</v>
      </c>
      <c r="H206" s="157" t="e">
        <f>H86-#REF!</f>
        <v>#REF!</v>
      </c>
      <c r="I206" s="157" t="e">
        <f>I86-#REF!</f>
        <v>#REF!</v>
      </c>
      <c r="J206" s="157" t="e">
        <f>J86-#REF!</f>
        <v>#REF!</v>
      </c>
      <c r="K206" s="157" t="e">
        <f>K86-#REF!</f>
        <v>#REF!</v>
      </c>
      <c r="L206" s="157" t="e">
        <f>L86-#REF!</f>
        <v>#REF!</v>
      </c>
      <c r="M206" s="157" t="e">
        <f>M86-#REF!</f>
        <v>#REF!</v>
      </c>
      <c r="N206" s="157" t="e">
        <f>N86-#REF!</f>
        <v>#REF!</v>
      </c>
      <c r="O206" s="157" t="e">
        <f>O86-#REF!</f>
        <v>#REF!</v>
      </c>
      <c r="P206" s="157" t="e">
        <f>P86-#REF!</f>
        <v>#REF!</v>
      </c>
      <c r="Q206" s="157" t="e">
        <f>Q86-#REF!</f>
        <v>#REF!</v>
      </c>
      <c r="R206" s="157" t="e">
        <f>R86-#REF!</f>
        <v>#REF!</v>
      </c>
      <c r="S206" s="157" t="e">
        <f>S86-#REF!</f>
        <v>#REF!</v>
      </c>
      <c r="T206" s="157" t="e">
        <f>T86-#REF!</f>
        <v>#REF!</v>
      </c>
      <c r="U206" s="157" t="e">
        <f>U86-#REF!</f>
        <v>#REF!</v>
      </c>
      <c r="V206" s="157" t="e">
        <f>V86-#REF!</f>
        <v>#REF!</v>
      </c>
      <c r="W206" s="157" t="e">
        <f>W86-#REF!</f>
        <v>#REF!</v>
      </c>
      <c r="X206" s="157" t="e">
        <f>X86-#REF!</f>
        <v>#REF!</v>
      </c>
      <c r="Y206" s="157" t="e">
        <f>Y86-#REF!</f>
        <v>#REF!</v>
      </c>
      <c r="Z206" s="157" t="e">
        <f>Z86-#REF!</f>
        <v>#REF!</v>
      </c>
      <c r="AA206" s="157" t="e">
        <f>AA86-#REF!</f>
        <v>#REF!</v>
      </c>
      <c r="AB206" s="157" t="e">
        <f>AB86-#REF!</f>
        <v>#REF!</v>
      </c>
      <c r="AC206" s="157" t="e">
        <f>AC86-#REF!</f>
        <v>#REF!</v>
      </c>
      <c r="AD206" s="157" t="e">
        <f>AD86-#REF!</f>
        <v>#REF!</v>
      </c>
      <c r="AE206" s="157" t="e">
        <f>AE86-#REF!</f>
        <v>#REF!</v>
      </c>
      <c r="AF206" s="157" t="e">
        <f>AF86-#REF!</f>
        <v>#REF!</v>
      </c>
      <c r="AG206" s="157" t="e">
        <f>AG86-#REF!</f>
        <v>#REF!</v>
      </c>
      <c r="AH206" s="157" t="e">
        <f>AH86-#REF!</f>
        <v>#REF!</v>
      </c>
      <c r="AI206" s="157" t="e">
        <f>AI86-#REF!</f>
        <v>#REF!</v>
      </c>
      <c r="AJ206" s="157" t="e">
        <f>AJ86-#REF!</f>
        <v>#REF!</v>
      </c>
      <c r="AK206" s="157" t="e">
        <f>AK86-#REF!</f>
        <v>#REF!</v>
      </c>
      <c r="AL206" s="157" t="e">
        <f>AL86-#REF!</f>
        <v>#REF!</v>
      </c>
      <c r="AM206" s="157" t="e">
        <f>AM86-#REF!</f>
        <v>#REF!</v>
      </c>
      <c r="AN206" s="157" t="e">
        <f>AN86-#REF!</f>
        <v>#REF!</v>
      </c>
      <c r="AO206" s="157" t="e">
        <f>AO86-#REF!</f>
        <v>#REF!</v>
      </c>
      <c r="AP206" s="157" t="e">
        <f>AP86-#REF!</f>
        <v>#REF!</v>
      </c>
      <c r="AQ206" s="157" t="e">
        <f>AQ86-#REF!</f>
        <v>#REF!</v>
      </c>
      <c r="AR206" s="157" t="e">
        <f>AR86-#REF!</f>
        <v>#REF!</v>
      </c>
    </row>
    <row r="207" spans="1:44" x14ac:dyDescent="0.2">
      <c r="A207" s="44">
        <v>26</v>
      </c>
      <c r="B207" s="261">
        <f t="shared" ref="B207:C212" si="246">B9</f>
        <v>1</v>
      </c>
      <c r="C207" s="261" t="str">
        <f t="shared" si="246"/>
        <v xml:space="preserve">Venituri din vanzari produse </v>
      </c>
      <c r="D207" s="370">
        <f t="shared" si="245"/>
        <v>0</v>
      </c>
      <c r="E207" s="157">
        <f t="shared" ref="E207:AR207" si="247">E87-E9</f>
        <v>0</v>
      </c>
      <c r="F207" s="157">
        <f t="shared" si="247"/>
        <v>0</v>
      </c>
      <c r="G207" s="157">
        <f t="shared" si="247"/>
        <v>0</v>
      </c>
      <c r="H207" s="157">
        <f t="shared" si="247"/>
        <v>0</v>
      </c>
      <c r="I207" s="157">
        <f t="shared" si="247"/>
        <v>0</v>
      </c>
      <c r="J207" s="157">
        <f t="shared" si="247"/>
        <v>0</v>
      </c>
      <c r="K207" s="157">
        <f t="shared" si="247"/>
        <v>0</v>
      </c>
      <c r="L207" s="157">
        <f t="shared" si="247"/>
        <v>0</v>
      </c>
      <c r="M207" s="157">
        <f t="shared" si="247"/>
        <v>0</v>
      </c>
      <c r="N207" s="157">
        <f t="shared" si="247"/>
        <v>0</v>
      </c>
      <c r="O207" s="157">
        <f t="shared" si="247"/>
        <v>0</v>
      </c>
      <c r="P207" s="157">
        <f t="shared" si="247"/>
        <v>0</v>
      </c>
      <c r="Q207" s="157">
        <f t="shared" si="247"/>
        <v>0</v>
      </c>
      <c r="R207" s="157">
        <f t="shared" si="247"/>
        <v>0</v>
      </c>
      <c r="S207" s="157">
        <f t="shared" si="247"/>
        <v>0</v>
      </c>
      <c r="T207" s="157">
        <f t="shared" si="247"/>
        <v>0</v>
      </c>
      <c r="U207" s="157">
        <f t="shared" si="247"/>
        <v>0</v>
      </c>
      <c r="V207" s="157">
        <f t="shared" si="247"/>
        <v>0</v>
      </c>
      <c r="W207" s="157">
        <f t="shared" si="247"/>
        <v>0</v>
      </c>
      <c r="X207" s="157">
        <f t="shared" si="247"/>
        <v>0</v>
      </c>
      <c r="Y207" s="157">
        <f t="shared" si="247"/>
        <v>0</v>
      </c>
      <c r="Z207" s="157">
        <f t="shared" si="247"/>
        <v>0</v>
      </c>
      <c r="AA207" s="157">
        <f t="shared" si="247"/>
        <v>0</v>
      </c>
      <c r="AB207" s="157">
        <f t="shared" si="247"/>
        <v>0</v>
      </c>
      <c r="AC207" s="157">
        <f t="shared" si="247"/>
        <v>0</v>
      </c>
      <c r="AD207" s="157">
        <f t="shared" si="247"/>
        <v>0</v>
      </c>
      <c r="AE207" s="157">
        <f t="shared" si="247"/>
        <v>0</v>
      </c>
      <c r="AF207" s="157">
        <f t="shared" si="247"/>
        <v>0</v>
      </c>
      <c r="AG207" s="157">
        <f t="shared" si="247"/>
        <v>0</v>
      </c>
      <c r="AH207" s="157">
        <f t="shared" si="247"/>
        <v>0</v>
      </c>
      <c r="AI207" s="157">
        <f t="shared" si="247"/>
        <v>0</v>
      </c>
      <c r="AJ207" s="157">
        <f t="shared" si="247"/>
        <v>0</v>
      </c>
      <c r="AK207" s="157">
        <f t="shared" si="247"/>
        <v>0</v>
      </c>
      <c r="AL207" s="157">
        <f t="shared" si="247"/>
        <v>0</v>
      </c>
      <c r="AM207" s="157">
        <f t="shared" si="247"/>
        <v>0</v>
      </c>
      <c r="AN207" s="157">
        <f t="shared" si="247"/>
        <v>0</v>
      </c>
      <c r="AO207" s="157">
        <f t="shared" si="247"/>
        <v>0</v>
      </c>
      <c r="AP207" s="157">
        <f t="shared" si="247"/>
        <v>0</v>
      </c>
      <c r="AQ207" s="157">
        <f t="shared" si="247"/>
        <v>0</v>
      </c>
      <c r="AR207" s="157">
        <f t="shared" si="247"/>
        <v>0</v>
      </c>
    </row>
    <row r="208" spans="1:44" x14ac:dyDescent="0.2">
      <c r="B208" s="261">
        <f t="shared" si="246"/>
        <v>2</v>
      </c>
      <c r="C208" s="261" t="str">
        <f t="shared" si="246"/>
        <v xml:space="preserve">Venituri din prestari servicii </v>
      </c>
      <c r="D208" s="370">
        <f t="shared" si="245"/>
        <v>0</v>
      </c>
      <c r="E208" s="157">
        <f t="shared" ref="E208:AR208" si="248">E88-E10</f>
        <v>0</v>
      </c>
      <c r="F208" s="157">
        <f t="shared" si="248"/>
        <v>0</v>
      </c>
      <c r="G208" s="157">
        <f t="shared" si="248"/>
        <v>0</v>
      </c>
      <c r="H208" s="157">
        <f t="shared" si="248"/>
        <v>0</v>
      </c>
      <c r="I208" s="157">
        <f t="shared" si="248"/>
        <v>0</v>
      </c>
      <c r="J208" s="157">
        <f t="shared" si="248"/>
        <v>0</v>
      </c>
      <c r="K208" s="157">
        <f t="shared" si="248"/>
        <v>0</v>
      </c>
      <c r="L208" s="157">
        <f t="shared" si="248"/>
        <v>0</v>
      </c>
      <c r="M208" s="157">
        <f t="shared" si="248"/>
        <v>0</v>
      </c>
      <c r="N208" s="157">
        <f t="shared" si="248"/>
        <v>0</v>
      </c>
      <c r="O208" s="157">
        <f t="shared" si="248"/>
        <v>0</v>
      </c>
      <c r="P208" s="157">
        <f t="shared" si="248"/>
        <v>0</v>
      </c>
      <c r="Q208" s="157">
        <f t="shared" si="248"/>
        <v>0</v>
      </c>
      <c r="R208" s="157">
        <f t="shared" si="248"/>
        <v>0</v>
      </c>
      <c r="S208" s="157">
        <f t="shared" si="248"/>
        <v>0</v>
      </c>
      <c r="T208" s="157">
        <f t="shared" si="248"/>
        <v>0</v>
      </c>
      <c r="U208" s="157">
        <f t="shared" si="248"/>
        <v>0</v>
      </c>
      <c r="V208" s="157">
        <f t="shared" si="248"/>
        <v>0</v>
      </c>
      <c r="W208" s="157">
        <f t="shared" si="248"/>
        <v>0</v>
      </c>
      <c r="X208" s="157">
        <f t="shared" si="248"/>
        <v>0</v>
      </c>
      <c r="Y208" s="157">
        <f t="shared" si="248"/>
        <v>0</v>
      </c>
      <c r="Z208" s="157">
        <f t="shared" si="248"/>
        <v>0</v>
      </c>
      <c r="AA208" s="157">
        <f t="shared" si="248"/>
        <v>0</v>
      </c>
      <c r="AB208" s="157">
        <f t="shared" si="248"/>
        <v>0</v>
      </c>
      <c r="AC208" s="157">
        <f t="shared" si="248"/>
        <v>0</v>
      </c>
      <c r="AD208" s="157">
        <f t="shared" si="248"/>
        <v>0</v>
      </c>
      <c r="AE208" s="157">
        <f t="shared" si="248"/>
        <v>0</v>
      </c>
      <c r="AF208" s="157">
        <f t="shared" si="248"/>
        <v>0</v>
      </c>
      <c r="AG208" s="157">
        <f t="shared" si="248"/>
        <v>0</v>
      </c>
      <c r="AH208" s="157">
        <f t="shared" si="248"/>
        <v>0</v>
      </c>
      <c r="AI208" s="157">
        <f t="shared" si="248"/>
        <v>0</v>
      </c>
      <c r="AJ208" s="157">
        <f t="shared" si="248"/>
        <v>0</v>
      </c>
      <c r="AK208" s="157">
        <f t="shared" si="248"/>
        <v>0</v>
      </c>
      <c r="AL208" s="157">
        <f t="shared" si="248"/>
        <v>0</v>
      </c>
      <c r="AM208" s="157">
        <f t="shared" si="248"/>
        <v>0</v>
      </c>
      <c r="AN208" s="157">
        <f t="shared" si="248"/>
        <v>0</v>
      </c>
      <c r="AO208" s="157">
        <f t="shared" si="248"/>
        <v>0</v>
      </c>
      <c r="AP208" s="157">
        <f t="shared" si="248"/>
        <v>0</v>
      </c>
      <c r="AQ208" s="157">
        <f t="shared" si="248"/>
        <v>0</v>
      </c>
      <c r="AR208" s="157">
        <f t="shared" si="248"/>
        <v>0</v>
      </c>
    </row>
    <row r="209" spans="1:44" x14ac:dyDescent="0.2">
      <c r="B209" s="261">
        <f t="shared" si="246"/>
        <v>3</v>
      </c>
      <c r="C209" s="261" t="str">
        <f t="shared" si="246"/>
        <v xml:space="preserve">Venituri din vanzari marfuri </v>
      </c>
      <c r="D209" s="370">
        <f t="shared" si="245"/>
        <v>0</v>
      </c>
      <c r="E209" s="157">
        <f t="shared" ref="E209:AR209" si="249">E89-E11</f>
        <v>0</v>
      </c>
      <c r="F209" s="157">
        <f t="shared" si="249"/>
        <v>0</v>
      </c>
      <c r="G209" s="157">
        <f t="shared" si="249"/>
        <v>0</v>
      </c>
      <c r="H209" s="157">
        <f t="shared" si="249"/>
        <v>0</v>
      </c>
      <c r="I209" s="157">
        <f t="shared" si="249"/>
        <v>0</v>
      </c>
      <c r="J209" s="157">
        <f t="shared" si="249"/>
        <v>0</v>
      </c>
      <c r="K209" s="157">
        <f t="shared" si="249"/>
        <v>0</v>
      </c>
      <c r="L209" s="157">
        <f t="shared" si="249"/>
        <v>0</v>
      </c>
      <c r="M209" s="157">
        <f t="shared" si="249"/>
        <v>0</v>
      </c>
      <c r="N209" s="157">
        <f t="shared" si="249"/>
        <v>0</v>
      </c>
      <c r="O209" s="157">
        <f t="shared" si="249"/>
        <v>0</v>
      </c>
      <c r="P209" s="157">
        <f t="shared" si="249"/>
        <v>0</v>
      </c>
      <c r="Q209" s="157">
        <f t="shared" si="249"/>
        <v>0</v>
      </c>
      <c r="R209" s="157">
        <f t="shared" si="249"/>
        <v>0</v>
      </c>
      <c r="S209" s="157">
        <f t="shared" si="249"/>
        <v>0</v>
      </c>
      <c r="T209" s="157">
        <f t="shared" si="249"/>
        <v>0</v>
      </c>
      <c r="U209" s="157">
        <f t="shared" si="249"/>
        <v>0</v>
      </c>
      <c r="V209" s="157">
        <f t="shared" si="249"/>
        <v>0</v>
      </c>
      <c r="W209" s="157">
        <f t="shared" si="249"/>
        <v>0</v>
      </c>
      <c r="X209" s="157">
        <f t="shared" si="249"/>
        <v>0</v>
      </c>
      <c r="Y209" s="157">
        <f t="shared" si="249"/>
        <v>0</v>
      </c>
      <c r="Z209" s="157">
        <f t="shared" si="249"/>
        <v>0</v>
      </c>
      <c r="AA209" s="157">
        <f t="shared" si="249"/>
        <v>0</v>
      </c>
      <c r="AB209" s="157">
        <f t="shared" si="249"/>
        <v>0</v>
      </c>
      <c r="AC209" s="157">
        <f t="shared" si="249"/>
        <v>0</v>
      </c>
      <c r="AD209" s="157">
        <f t="shared" si="249"/>
        <v>0</v>
      </c>
      <c r="AE209" s="157">
        <f t="shared" si="249"/>
        <v>0</v>
      </c>
      <c r="AF209" s="157">
        <f t="shared" si="249"/>
        <v>0</v>
      </c>
      <c r="AG209" s="157">
        <f t="shared" si="249"/>
        <v>0</v>
      </c>
      <c r="AH209" s="157">
        <f t="shared" si="249"/>
        <v>0</v>
      </c>
      <c r="AI209" s="157">
        <f t="shared" si="249"/>
        <v>0</v>
      </c>
      <c r="AJ209" s="157">
        <f t="shared" si="249"/>
        <v>0</v>
      </c>
      <c r="AK209" s="157">
        <f t="shared" si="249"/>
        <v>0</v>
      </c>
      <c r="AL209" s="157">
        <f t="shared" si="249"/>
        <v>0</v>
      </c>
      <c r="AM209" s="157">
        <f t="shared" si="249"/>
        <v>0</v>
      </c>
      <c r="AN209" s="157">
        <f t="shared" si="249"/>
        <v>0</v>
      </c>
      <c r="AO209" s="157">
        <f t="shared" si="249"/>
        <v>0</v>
      </c>
      <c r="AP209" s="157">
        <f t="shared" si="249"/>
        <v>0</v>
      </c>
      <c r="AQ209" s="157">
        <f t="shared" si="249"/>
        <v>0</v>
      </c>
      <c r="AR209" s="157">
        <f t="shared" si="249"/>
        <v>0</v>
      </c>
    </row>
    <row r="210" spans="1:44" ht="33.75" x14ac:dyDescent="0.2">
      <c r="A210" s="44">
        <v>27</v>
      </c>
      <c r="B210" s="261">
        <f t="shared" si="246"/>
        <v>4</v>
      </c>
      <c r="C210" s="261" t="str">
        <f t="shared" si="246"/>
        <v>……………….. ( se vor adauga linii si se vor completa conform prevederilor ghidurilor specifice)</v>
      </c>
      <c r="D210" s="370">
        <f t="shared" si="245"/>
        <v>0</v>
      </c>
      <c r="E210" s="157">
        <f t="shared" ref="E210:AR210" si="250">E90-E12</f>
        <v>0</v>
      </c>
      <c r="F210" s="157">
        <f t="shared" si="250"/>
        <v>0</v>
      </c>
      <c r="G210" s="157">
        <f t="shared" si="250"/>
        <v>0</v>
      </c>
      <c r="H210" s="157">
        <f t="shared" si="250"/>
        <v>0</v>
      </c>
      <c r="I210" s="157">
        <f t="shared" si="250"/>
        <v>0</v>
      </c>
      <c r="J210" s="157">
        <f t="shared" si="250"/>
        <v>0</v>
      </c>
      <c r="K210" s="157">
        <f t="shared" si="250"/>
        <v>0</v>
      </c>
      <c r="L210" s="157">
        <f t="shared" si="250"/>
        <v>0</v>
      </c>
      <c r="M210" s="157">
        <f t="shared" si="250"/>
        <v>0</v>
      </c>
      <c r="N210" s="157">
        <f t="shared" si="250"/>
        <v>0</v>
      </c>
      <c r="O210" s="157">
        <f t="shared" si="250"/>
        <v>0</v>
      </c>
      <c r="P210" s="157">
        <f t="shared" si="250"/>
        <v>0</v>
      </c>
      <c r="Q210" s="157">
        <f t="shared" si="250"/>
        <v>0</v>
      </c>
      <c r="R210" s="157">
        <f t="shared" si="250"/>
        <v>0</v>
      </c>
      <c r="S210" s="157">
        <f t="shared" si="250"/>
        <v>0</v>
      </c>
      <c r="T210" s="157">
        <f t="shared" si="250"/>
        <v>0</v>
      </c>
      <c r="U210" s="157">
        <f t="shared" si="250"/>
        <v>0</v>
      </c>
      <c r="V210" s="157">
        <f t="shared" si="250"/>
        <v>0</v>
      </c>
      <c r="W210" s="157">
        <f t="shared" si="250"/>
        <v>0</v>
      </c>
      <c r="X210" s="157">
        <f t="shared" si="250"/>
        <v>0</v>
      </c>
      <c r="Y210" s="157">
        <f t="shared" si="250"/>
        <v>0</v>
      </c>
      <c r="Z210" s="157">
        <f t="shared" si="250"/>
        <v>0</v>
      </c>
      <c r="AA210" s="157">
        <f t="shared" si="250"/>
        <v>0</v>
      </c>
      <c r="AB210" s="157">
        <f t="shared" si="250"/>
        <v>0</v>
      </c>
      <c r="AC210" s="157">
        <f t="shared" si="250"/>
        <v>0</v>
      </c>
      <c r="AD210" s="157">
        <f t="shared" si="250"/>
        <v>0</v>
      </c>
      <c r="AE210" s="157">
        <f t="shared" si="250"/>
        <v>0</v>
      </c>
      <c r="AF210" s="157">
        <f t="shared" si="250"/>
        <v>0</v>
      </c>
      <c r="AG210" s="157">
        <f t="shared" si="250"/>
        <v>0</v>
      </c>
      <c r="AH210" s="157">
        <f t="shared" si="250"/>
        <v>0</v>
      </c>
      <c r="AI210" s="157">
        <f t="shared" si="250"/>
        <v>0</v>
      </c>
      <c r="AJ210" s="157">
        <f t="shared" si="250"/>
        <v>0</v>
      </c>
      <c r="AK210" s="157">
        <f t="shared" si="250"/>
        <v>0</v>
      </c>
      <c r="AL210" s="157">
        <f t="shared" si="250"/>
        <v>0</v>
      </c>
      <c r="AM210" s="157">
        <f t="shared" si="250"/>
        <v>0</v>
      </c>
      <c r="AN210" s="157">
        <f t="shared" si="250"/>
        <v>0</v>
      </c>
      <c r="AO210" s="157">
        <f t="shared" si="250"/>
        <v>0</v>
      </c>
      <c r="AP210" s="157">
        <f t="shared" si="250"/>
        <v>0</v>
      </c>
      <c r="AQ210" s="157">
        <f t="shared" si="250"/>
        <v>0</v>
      </c>
      <c r="AR210" s="157">
        <f t="shared" si="250"/>
        <v>0</v>
      </c>
    </row>
    <row r="211" spans="1:44" s="58" customFormat="1" ht="33.75" x14ac:dyDescent="0.2">
      <c r="A211" s="44">
        <v>28</v>
      </c>
      <c r="B211" s="261">
        <f t="shared" si="246"/>
        <v>5</v>
      </c>
      <c r="C211" s="261" t="str">
        <f t="shared" si="246"/>
        <v>………………. ( se vor adauga linii si se vor completa conform prevederilor ghidurilor specifice)</v>
      </c>
      <c r="D211" s="370">
        <f t="shared" si="245"/>
        <v>0</v>
      </c>
      <c r="E211" s="157">
        <f t="shared" ref="E211:AR211" si="251">E91-E13</f>
        <v>0</v>
      </c>
      <c r="F211" s="157">
        <f t="shared" si="251"/>
        <v>0</v>
      </c>
      <c r="G211" s="157">
        <f t="shared" si="251"/>
        <v>0</v>
      </c>
      <c r="H211" s="157">
        <f t="shared" si="251"/>
        <v>0</v>
      </c>
      <c r="I211" s="157">
        <f t="shared" si="251"/>
        <v>0</v>
      </c>
      <c r="J211" s="157">
        <f t="shared" si="251"/>
        <v>0</v>
      </c>
      <c r="K211" s="157">
        <f t="shared" si="251"/>
        <v>0</v>
      </c>
      <c r="L211" s="157">
        <f t="shared" si="251"/>
        <v>0</v>
      </c>
      <c r="M211" s="157">
        <f t="shared" si="251"/>
        <v>0</v>
      </c>
      <c r="N211" s="157">
        <f t="shared" si="251"/>
        <v>0</v>
      </c>
      <c r="O211" s="157">
        <f t="shared" si="251"/>
        <v>0</v>
      </c>
      <c r="P211" s="157">
        <f t="shared" si="251"/>
        <v>0</v>
      </c>
      <c r="Q211" s="157">
        <f t="shared" si="251"/>
        <v>0</v>
      </c>
      <c r="R211" s="157">
        <f t="shared" si="251"/>
        <v>0</v>
      </c>
      <c r="S211" s="157">
        <f t="shared" si="251"/>
        <v>0</v>
      </c>
      <c r="T211" s="157">
        <f t="shared" si="251"/>
        <v>0</v>
      </c>
      <c r="U211" s="157">
        <f t="shared" si="251"/>
        <v>0</v>
      </c>
      <c r="V211" s="157">
        <f t="shared" si="251"/>
        <v>0</v>
      </c>
      <c r="W211" s="157">
        <f t="shared" si="251"/>
        <v>0</v>
      </c>
      <c r="X211" s="157">
        <f t="shared" si="251"/>
        <v>0</v>
      </c>
      <c r="Y211" s="157">
        <f t="shared" si="251"/>
        <v>0</v>
      </c>
      <c r="Z211" s="157">
        <f t="shared" si="251"/>
        <v>0</v>
      </c>
      <c r="AA211" s="157">
        <f t="shared" si="251"/>
        <v>0</v>
      </c>
      <c r="AB211" s="157">
        <f t="shared" si="251"/>
        <v>0</v>
      </c>
      <c r="AC211" s="157">
        <f t="shared" si="251"/>
        <v>0</v>
      </c>
      <c r="AD211" s="157">
        <f t="shared" si="251"/>
        <v>0</v>
      </c>
      <c r="AE211" s="157">
        <f t="shared" si="251"/>
        <v>0</v>
      </c>
      <c r="AF211" s="157">
        <f t="shared" si="251"/>
        <v>0</v>
      </c>
      <c r="AG211" s="157">
        <f t="shared" si="251"/>
        <v>0</v>
      </c>
      <c r="AH211" s="157">
        <f t="shared" si="251"/>
        <v>0</v>
      </c>
      <c r="AI211" s="157">
        <f t="shared" si="251"/>
        <v>0</v>
      </c>
      <c r="AJ211" s="157">
        <f t="shared" si="251"/>
        <v>0</v>
      </c>
      <c r="AK211" s="157">
        <f t="shared" si="251"/>
        <v>0</v>
      </c>
      <c r="AL211" s="157">
        <f t="shared" si="251"/>
        <v>0</v>
      </c>
      <c r="AM211" s="157">
        <f t="shared" si="251"/>
        <v>0</v>
      </c>
      <c r="AN211" s="157">
        <f t="shared" si="251"/>
        <v>0</v>
      </c>
      <c r="AO211" s="157">
        <f t="shared" si="251"/>
        <v>0</v>
      </c>
      <c r="AP211" s="157">
        <f t="shared" si="251"/>
        <v>0</v>
      </c>
      <c r="AQ211" s="157">
        <f t="shared" si="251"/>
        <v>0</v>
      </c>
      <c r="AR211" s="157">
        <f t="shared" si="251"/>
        <v>0</v>
      </c>
    </row>
    <row r="212" spans="1:44" s="58" customFormat="1" x14ac:dyDescent="0.2">
      <c r="B212" s="261">
        <f t="shared" si="246"/>
        <v>0</v>
      </c>
      <c r="C212" s="261" t="str">
        <f t="shared" si="246"/>
        <v xml:space="preserve">Total venituri operationale </v>
      </c>
      <c r="D212" s="370">
        <f t="shared" si="245"/>
        <v>0</v>
      </c>
      <c r="E212" s="157">
        <f t="shared" ref="E212:AR212" si="252">E92-E14</f>
        <v>0</v>
      </c>
      <c r="F212" s="157">
        <f t="shared" si="252"/>
        <v>0</v>
      </c>
      <c r="G212" s="157">
        <f t="shared" si="252"/>
        <v>0</v>
      </c>
      <c r="H212" s="157">
        <f t="shared" si="252"/>
        <v>0</v>
      </c>
      <c r="I212" s="157">
        <f t="shared" si="252"/>
        <v>0</v>
      </c>
      <c r="J212" s="157">
        <f t="shared" si="252"/>
        <v>0</v>
      </c>
      <c r="K212" s="157">
        <f t="shared" si="252"/>
        <v>0</v>
      </c>
      <c r="L212" s="157">
        <f t="shared" si="252"/>
        <v>0</v>
      </c>
      <c r="M212" s="157">
        <f t="shared" si="252"/>
        <v>0</v>
      </c>
      <c r="N212" s="157">
        <f t="shared" si="252"/>
        <v>0</v>
      </c>
      <c r="O212" s="157">
        <f t="shared" si="252"/>
        <v>0</v>
      </c>
      <c r="P212" s="157">
        <f t="shared" si="252"/>
        <v>0</v>
      </c>
      <c r="Q212" s="157">
        <f t="shared" si="252"/>
        <v>0</v>
      </c>
      <c r="R212" s="157">
        <f t="shared" si="252"/>
        <v>0</v>
      </c>
      <c r="S212" s="157">
        <f t="shared" si="252"/>
        <v>0</v>
      </c>
      <c r="T212" s="157">
        <f t="shared" si="252"/>
        <v>0</v>
      </c>
      <c r="U212" s="157">
        <f t="shared" si="252"/>
        <v>0</v>
      </c>
      <c r="V212" s="157">
        <f t="shared" si="252"/>
        <v>0</v>
      </c>
      <c r="W212" s="157">
        <f t="shared" si="252"/>
        <v>0</v>
      </c>
      <c r="X212" s="157">
        <f t="shared" si="252"/>
        <v>0</v>
      </c>
      <c r="Y212" s="157">
        <f t="shared" si="252"/>
        <v>0</v>
      </c>
      <c r="Z212" s="157">
        <f t="shared" si="252"/>
        <v>0</v>
      </c>
      <c r="AA212" s="157">
        <f t="shared" si="252"/>
        <v>0</v>
      </c>
      <c r="AB212" s="157">
        <f t="shared" si="252"/>
        <v>0</v>
      </c>
      <c r="AC212" s="157">
        <f t="shared" si="252"/>
        <v>0</v>
      </c>
      <c r="AD212" s="157">
        <f t="shared" si="252"/>
        <v>0</v>
      </c>
      <c r="AE212" s="157">
        <f t="shared" si="252"/>
        <v>0</v>
      </c>
      <c r="AF212" s="157">
        <f t="shared" si="252"/>
        <v>0</v>
      </c>
      <c r="AG212" s="157">
        <f t="shared" si="252"/>
        <v>0</v>
      </c>
      <c r="AH212" s="157">
        <f t="shared" si="252"/>
        <v>0</v>
      </c>
      <c r="AI212" s="157">
        <f t="shared" si="252"/>
        <v>0</v>
      </c>
      <c r="AJ212" s="157">
        <f t="shared" si="252"/>
        <v>0</v>
      </c>
      <c r="AK212" s="157">
        <f t="shared" si="252"/>
        <v>0</v>
      </c>
      <c r="AL212" s="157">
        <f t="shared" si="252"/>
        <v>0</v>
      </c>
      <c r="AM212" s="157">
        <f t="shared" si="252"/>
        <v>0</v>
      </c>
      <c r="AN212" s="157">
        <f t="shared" si="252"/>
        <v>0</v>
      </c>
      <c r="AO212" s="157">
        <f t="shared" si="252"/>
        <v>0</v>
      </c>
      <c r="AP212" s="157">
        <f t="shared" si="252"/>
        <v>0</v>
      </c>
      <c r="AQ212" s="157">
        <f t="shared" si="252"/>
        <v>0</v>
      </c>
      <c r="AR212" s="157">
        <f t="shared" si="252"/>
        <v>0</v>
      </c>
    </row>
    <row r="213" spans="1:44" s="58" customFormat="1" x14ac:dyDescent="0.2">
      <c r="B213" s="43"/>
      <c r="C213" s="262" t="str">
        <f t="shared" ref="C213:C250" si="253">C93</f>
        <v>CHELTUIELI OPERATIONALE</v>
      </c>
      <c r="D213" s="370">
        <f t="shared" si="245"/>
        <v>0</v>
      </c>
      <c r="E213" s="157">
        <f t="shared" ref="E213:AR213" si="254">E93-E15</f>
        <v>0</v>
      </c>
      <c r="F213" s="157">
        <f t="shared" si="254"/>
        <v>0</v>
      </c>
      <c r="G213" s="157">
        <f t="shared" si="254"/>
        <v>0</v>
      </c>
      <c r="H213" s="157">
        <f t="shared" si="254"/>
        <v>0</v>
      </c>
      <c r="I213" s="157">
        <f t="shared" si="254"/>
        <v>0</v>
      </c>
      <c r="J213" s="157">
        <f t="shared" si="254"/>
        <v>0</v>
      </c>
      <c r="K213" s="157">
        <f t="shared" si="254"/>
        <v>0</v>
      </c>
      <c r="L213" s="157">
        <f t="shared" si="254"/>
        <v>0</v>
      </c>
      <c r="M213" s="157">
        <f t="shared" si="254"/>
        <v>0</v>
      </c>
      <c r="N213" s="157">
        <f t="shared" si="254"/>
        <v>0</v>
      </c>
      <c r="O213" s="157">
        <f t="shared" si="254"/>
        <v>0</v>
      </c>
      <c r="P213" s="157">
        <f t="shared" si="254"/>
        <v>0</v>
      </c>
      <c r="Q213" s="157">
        <f t="shared" si="254"/>
        <v>0</v>
      </c>
      <c r="R213" s="157">
        <f t="shared" si="254"/>
        <v>0</v>
      </c>
      <c r="S213" s="157">
        <f t="shared" si="254"/>
        <v>0</v>
      </c>
      <c r="T213" s="157">
        <f t="shared" si="254"/>
        <v>0</v>
      </c>
      <c r="U213" s="157">
        <f t="shared" si="254"/>
        <v>0</v>
      </c>
      <c r="V213" s="157">
        <f t="shared" si="254"/>
        <v>0</v>
      </c>
      <c r="W213" s="157">
        <f t="shared" si="254"/>
        <v>0</v>
      </c>
      <c r="X213" s="157">
        <f t="shared" si="254"/>
        <v>0</v>
      </c>
      <c r="Y213" s="157">
        <f t="shared" si="254"/>
        <v>0</v>
      </c>
      <c r="Z213" s="157">
        <f t="shared" si="254"/>
        <v>0</v>
      </c>
      <c r="AA213" s="157">
        <f t="shared" si="254"/>
        <v>0</v>
      </c>
      <c r="AB213" s="157">
        <f t="shared" si="254"/>
        <v>0</v>
      </c>
      <c r="AC213" s="157">
        <f t="shared" si="254"/>
        <v>0</v>
      </c>
      <c r="AD213" s="157">
        <f t="shared" si="254"/>
        <v>0</v>
      </c>
      <c r="AE213" s="157">
        <f t="shared" si="254"/>
        <v>0</v>
      </c>
      <c r="AF213" s="157">
        <f t="shared" si="254"/>
        <v>0</v>
      </c>
      <c r="AG213" s="157">
        <f t="shared" si="254"/>
        <v>0</v>
      </c>
      <c r="AH213" s="157">
        <f t="shared" si="254"/>
        <v>0</v>
      </c>
      <c r="AI213" s="157">
        <f t="shared" si="254"/>
        <v>0</v>
      </c>
      <c r="AJ213" s="157">
        <f t="shared" si="254"/>
        <v>0</v>
      </c>
      <c r="AK213" s="157">
        <f t="shared" si="254"/>
        <v>0</v>
      </c>
      <c r="AL213" s="157">
        <f t="shared" si="254"/>
        <v>0</v>
      </c>
      <c r="AM213" s="157">
        <f t="shared" si="254"/>
        <v>0</v>
      </c>
      <c r="AN213" s="157">
        <f t="shared" si="254"/>
        <v>0</v>
      </c>
      <c r="AO213" s="157">
        <f t="shared" si="254"/>
        <v>0</v>
      </c>
      <c r="AP213" s="157">
        <f t="shared" si="254"/>
        <v>0</v>
      </c>
      <c r="AQ213" s="157">
        <f t="shared" si="254"/>
        <v>0</v>
      </c>
      <c r="AR213" s="157">
        <f t="shared" si="254"/>
        <v>0</v>
      </c>
    </row>
    <row r="214" spans="1:44" ht="22.5" x14ac:dyDescent="0.2">
      <c r="A214" s="44">
        <v>1</v>
      </c>
      <c r="B214" s="263">
        <f t="shared" ref="B214:B248" si="255">B94</f>
        <v>1</v>
      </c>
      <c r="C214" s="263" t="str">
        <f t="shared" si="253"/>
        <v>Cheltuieli cu materiile prime si cu materialele consumabile</v>
      </c>
      <c r="D214" s="370">
        <f t="shared" si="245"/>
        <v>0</v>
      </c>
      <c r="E214" s="157">
        <f t="shared" ref="E214:AR214" si="256">E94-E16</f>
        <v>0</v>
      </c>
      <c r="F214" s="157">
        <f t="shared" si="256"/>
        <v>0</v>
      </c>
      <c r="G214" s="157">
        <f t="shared" si="256"/>
        <v>0</v>
      </c>
      <c r="H214" s="157">
        <f t="shared" si="256"/>
        <v>0</v>
      </c>
      <c r="I214" s="157">
        <f t="shared" si="256"/>
        <v>0</v>
      </c>
      <c r="J214" s="157">
        <f t="shared" si="256"/>
        <v>0</v>
      </c>
      <c r="K214" s="157">
        <f t="shared" si="256"/>
        <v>0</v>
      </c>
      <c r="L214" s="157">
        <f t="shared" si="256"/>
        <v>0</v>
      </c>
      <c r="M214" s="157">
        <f t="shared" si="256"/>
        <v>0</v>
      </c>
      <c r="N214" s="157">
        <f t="shared" si="256"/>
        <v>0</v>
      </c>
      <c r="O214" s="157">
        <f t="shared" si="256"/>
        <v>0</v>
      </c>
      <c r="P214" s="157">
        <f t="shared" si="256"/>
        <v>0</v>
      </c>
      <c r="Q214" s="157">
        <f t="shared" si="256"/>
        <v>0</v>
      </c>
      <c r="R214" s="157">
        <f t="shared" si="256"/>
        <v>0</v>
      </c>
      <c r="S214" s="157">
        <f t="shared" si="256"/>
        <v>0</v>
      </c>
      <c r="T214" s="157">
        <f t="shared" si="256"/>
        <v>0</v>
      </c>
      <c r="U214" s="157">
        <f t="shared" si="256"/>
        <v>0</v>
      </c>
      <c r="V214" s="157">
        <f t="shared" si="256"/>
        <v>0</v>
      </c>
      <c r="W214" s="157">
        <f t="shared" si="256"/>
        <v>0</v>
      </c>
      <c r="X214" s="157">
        <f t="shared" si="256"/>
        <v>0</v>
      </c>
      <c r="Y214" s="157">
        <f t="shared" si="256"/>
        <v>0</v>
      </c>
      <c r="Z214" s="157">
        <f t="shared" si="256"/>
        <v>0</v>
      </c>
      <c r="AA214" s="157">
        <f t="shared" si="256"/>
        <v>0</v>
      </c>
      <c r="AB214" s="157">
        <f t="shared" si="256"/>
        <v>0</v>
      </c>
      <c r="AC214" s="157">
        <f t="shared" si="256"/>
        <v>0</v>
      </c>
      <c r="AD214" s="157">
        <f t="shared" si="256"/>
        <v>0</v>
      </c>
      <c r="AE214" s="157">
        <f t="shared" si="256"/>
        <v>0</v>
      </c>
      <c r="AF214" s="157">
        <f t="shared" si="256"/>
        <v>0</v>
      </c>
      <c r="AG214" s="157">
        <f t="shared" si="256"/>
        <v>0</v>
      </c>
      <c r="AH214" s="157">
        <f t="shared" si="256"/>
        <v>0</v>
      </c>
      <c r="AI214" s="157">
        <f t="shared" si="256"/>
        <v>0</v>
      </c>
      <c r="AJ214" s="157">
        <f t="shared" si="256"/>
        <v>0</v>
      </c>
      <c r="AK214" s="157">
        <f t="shared" si="256"/>
        <v>0</v>
      </c>
      <c r="AL214" s="157">
        <f t="shared" si="256"/>
        <v>0</v>
      </c>
      <c r="AM214" s="157">
        <f t="shared" si="256"/>
        <v>0</v>
      </c>
      <c r="AN214" s="157">
        <f t="shared" si="256"/>
        <v>0</v>
      </c>
      <c r="AO214" s="157">
        <f t="shared" si="256"/>
        <v>0</v>
      </c>
      <c r="AP214" s="157">
        <f t="shared" si="256"/>
        <v>0</v>
      </c>
      <c r="AQ214" s="157">
        <f t="shared" si="256"/>
        <v>0</v>
      </c>
      <c r="AR214" s="157">
        <f t="shared" si="256"/>
        <v>0</v>
      </c>
    </row>
    <row r="215" spans="1:44" x14ac:dyDescent="0.2">
      <c r="A215" s="44">
        <v>2</v>
      </c>
      <c r="B215" s="263">
        <f t="shared" si="255"/>
        <v>2</v>
      </c>
      <c r="C215" s="263" t="str">
        <f t="shared" si="253"/>
        <v xml:space="preserve">Cheltuieli privind marfurile </v>
      </c>
      <c r="D215" s="370">
        <f t="shared" si="245"/>
        <v>0</v>
      </c>
      <c r="E215" s="157">
        <f t="shared" ref="E215:AR215" si="257">E95-E17</f>
        <v>0</v>
      </c>
      <c r="F215" s="157">
        <f t="shared" si="257"/>
        <v>0</v>
      </c>
      <c r="G215" s="157">
        <f t="shared" si="257"/>
        <v>0</v>
      </c>
      <c r="H215" s="157">
        <f t="shared" si="257"/>
        <v>0</v>
      </c>
      <c r="I215" s="157">
        <f t="shared" si="257"/>
        <v>0</v>
      </c>
      <c r="J215" s="157">
        <f t="shared" si="257"/>
        <v>0</v>
      </c>
      <c r="K215" s="157">
        <f t="shared" si="257"/>
        <v>0</v>
      </c>
      <c r="L215" s="157">
        <f t="shared" si="257"/>
        <v>0</v>
      </c>
      <c r="M215" s="157">
        <f t="shared" si="257"/>
        <v>0</v>
      </c>
      <c r="N215" s="157">
        <f t="shared" si="257"/>
        <v>0</v>
      </c>
      <c r="O215" s="157">
        <f t="shared" si="257"/>
        <v>0</v>
      </c>
      <c r="P215" s="157">
        <f t="shared" si="257"/>
        <v>0</v>
      </c>
      <c r="Q215" s="157">
        <f t="shared" si="257"/>
        <v>0</v>
      </c>
      <c r="R215" s="157">
        <f t="shared" si="257"/>
        <v>0</v>
      </c>
      <c r="S215" s="157">
        <f t="shared" si="257"/>
        <v>0</v>
      </c>
      <c r="T215" s="157">
        <f t="shared" si="257"/>
        <v>0</v>
      </c>
      <c r="U215" s="157">
        <f t="shared" si="257"/>
        <v>0</v>
      </c>
      <c r="V215" s="157">
        <f t="shared" si="257"/>
        <v>0</v>
      </c>
      <c r="W215" s="157">
        <f t="shared" si="257"/>
        <v>0</v>
      </c>
      <c r="X215" s="157">
        <f t="shared" si="257"/>
        <v>0</v>
      </c>
      <c r="Y215" s="157">
        <f t="shared" si="257"/>
        <v>0</v>
      </c>
      <c r="Z215" s="157">
        <f t="shared" si="257"/>
        <v>0</v>
      </c>
      <c r="AA215" s="157">
        <f t="shared" si="257"/>
        <v>0</v>
      </c>
      <c r="AB215" s="157">
        <f t="shared" si="257"/>
        <v>0</v>
      </c>
      <c r="AC215" s="157">
        <f t="shared" si="257"/>
        <v>0</v>
      </c>
      <c r="AD215" s="157">
        <f t="shared" si="257"/>
        <v>0</v>
      </c>
      <c r="AE215" s="157">
        <f t="shared" si="257"/>
        <v>0</v>
      </c>
      <c r="AF215" s="157">
        <f t="shared" si="257"/>
        <v>0</v>
      </c>
      <c r="AG215" s="157">
        <f t="shared" si="257"/>
        <v>0</v>
      </c>
      <c r="AH215" s="157">
        <f t="shared" si="257"/>
        <v>0</v>
      </c>
      <c r="AI215" s="157">
        <f t="shared" si="257"/>
        <v>0</v>
      </c>
      <c r="AJ215" s="157">
        <f t="shared" si="257"/>
        <v>0</v>
      </c>
      <c r="AK215" s="157">
        <f t="shared" si="257"/>
        <v>0</v>
      </c>
      <c r="AL215" s="157">
        <f t="shared" si="257"/>
        <v>0</v>
      </c>
      <c r="AM215" s="157">
        <f t="shared" si="257"/>
        <v>0</v>
      </c>
      <c r="AN215" s="157">
        <f t="shared" si="257"/>
        <v>0</v>
      </c>
      <c r="AO215" s="157">
        <f t="shared" si="257"/>
        <v>0</v>
      </c>
      <c r="AP215" s="157">
        <f t="shared" si="257"/>
        <v>0</v>
      </c>
      <c r="AQ215" s="157">
        <f t="shared" si="257"/>
        <v>0</v>
      </c>
      <c r="AR215" s="157">
        <f t="shared" si="257"/>
        <v>0</v>
      </c>
    </row>
    <row r="216" spans="1:44" ht="22.5" x14ac:dyDescent="0.2">
      <c r="A216" s="44">
        <v>3</v>
      </c>
      <c r="B216" s="263">
        <f t="shared" si="255"/>
        <v>3</v>
      </c>
      <c r="C216" s="263" t="str">
        <f t="shared" si="253"/>
        <v>Alte cheltuieli materiale (inclusiv cheltuieli cu prestatii externe)</v>
      </c>
      <c r="D216" s="370">
        <f t="shared" si="245"/>
        <v>0</v>
      </c>
      <c r="E216" s="157">
        <f t="shared" ref="E216:AR216" si="258">E96-E18</f>
        <v>0</v>
      </c>
      <c r="F216" s="157">
        <f t="shared" si="258"/>
        <v>0</v>
      </c>
      <c r="G216" s="157">
        <f t="shared" si="258"/>
        <v>0</v>
      </c>
      <c r="H216" s="157">
        <f t="shared" si="258"/>
        <v>0</v>
      </c>
      <c r="I216" s="157">
        <f t="shared" si="258"/>
        <v>0</v>
      </c>
      <c r="J216" s="157">
        <f t="shared" si="258"/>
        <v>0</v>
      </c>
      <c r="K216" s="157">
        <f t="shared" si="258"/>
        <v>0</v>
      </c>
      <c r="L216" s="157">
        <f t="shared" si="258"/>
        <v>0</v>
      </c>
      <c r="M216" s="157">
        <f t="shared" si="258"/>
        <v>0</v>
      </c>
      <c r="N216" s="157">
        <f t="shared" si="258"/>
        <v>0</v>
      </c>
      <c r="O216" s="157">
        <f t="shared" si="258"/>
        <v>0</v>
      </c>
      <c r="P216" s="157">
        <f t="shared" si="258"/>
        <v>0</v>
      </c>
      <c r="Q216" s="157">
        <f t="shared" si="258"/>
        <v>0</v>
      </c>
      <c r="R216" s="157">
        <f t="shared" si="258"/>
        <v>0</v>
      </c>
      <c r="S216" s="157">
        <f t="shared" si="258"/>
        <v>0</v>
      </c>
      <c r="T216" s="157">
        <f t="shared" si="258"/>
        <v>0</v>
      </c>
      <c r="U216" s="157">
        <f t="shared" si="258"/>
        <v>0</v>
      </c>
      <c r="V216" s="157">
        <f t="shared" si="258"/>
        <v>0</v>
      </c>
      <c r="W216" s="157">
        <f t="shared" si="258"/>
        <v>0</v>
      </c>
      <c r="X216" s="157">
        <f t="shared" si="258"/>
        <v>0</v>
      </c>
      <c r="Y216" s="157">
        <f t="shared" si="258"/>
        <v>0</v>
      </c>
      <c r="Z216" s="157">
        <f t="shared" si="258"/>
        <v>0</v>
      </c>
      <c r="AA216" s="157">
        <f t="shared" si="258"/>
        <v>0</v>
      </c>
      <c r="AB216" s="157">
        <f t="shared" si="258"/>
        <v>0</v>
      </c>
      <c r="AC216" s="157">
        <f t="shared" si="258"/>
        <v>0</v>
      </c>
      <c r="AD216" s="157">
        <f t="shared" si="258"/>
        <v>0</v>
      </c>
      <c r="AE216" s="157">
        <f t="shared" si="258"/>
        <v>0</v>
      </c>
      <c r="AF216" s="157">
        <f t="shared" si="258"/>
        <v>0</v>
      </c>
      <c r="AG216" s="157">
        <f t="shared" si="258"/>
        <v>0</v>
      </c>
      <c r="AH216" s="157">
        <f t="shared" si="258"/>
        <v>0</v>
      </c>
      <c r="AI216" s="157">
        <f t="shared" si="258"/>
        <v>0</v>
      </c>
      <c r="AJ216" s="157">
        <f t="shared" si="258"/>
        <v>0</v>
      </c>
      <c r="AK216" s="157">
        <f t="shared" si="258"/>
        <v>0</v>
      </c>
      <c r="AL216" s="157">
        <f t="shared" si="258"/>
        <v>0</v>
      </c>
      <c r="AM216" s="157">
        <f t="shared" si="258"/>
        <v>0</v>
      </c>
      <c r="AN216" s="157">
        <f t="shared" si="258"/>
        <v>0</v>
      </c>
      <c r="AO216" s="157">
        <f t="shared" si="258"/>
        <v>0</v>
      </c>
      <c r="AP216" s="157">
        <f t="shared" si="258"/>
        <v>0</v>
      </c>
      <c r="AQ216" s="157">
        <f t="shared" si="258"/>
        <v>0</v>
      </c>
      <c r="AR216" s="157">
        <f t="shared" si="258"/>
        <v>0</v>
      </c>
    </row>
    <row r="217" spans="1:44" ht="22.5" x14ac:dyDescent="0.2">
      <c r="A217" s="44">
        <v>4</v>
      </c>
      <c r="B217" s="263">
        <f t="shared" si="255"/>
        <v>4</v>
      </c>
      <c r="C217" s="263" t="str">
        <f t="shared" si="253"/>
        <v>Cheltuieli cu energia termica, energie electrica</v>
      </c>
      <c r="D217" s="370">
        <f t="shared" si="245"/>
        <v>0</v>
      </c>
      <c r="E217" s="157">
        <f t="shared" ref="E217:AR217" si="259">E97-E19</f>
        <v>0</v>
      </c>
      <c r="F217" s="157">
        <f t="shared" si="259"/>
        <v>0</v>
      </c>
      <c r="G217" s="157">
        <f t="shared" si="259"/>
        <v>0</v>
      </c>
      <c r="H217" s="157">
        <f t="shared" si="259"/>
        <v>0</v>
      </c>
      <c r="I217" s="157">
        <f t="shared" si="259"/>
        <v>0</v>
      </c>
      <c r="J217" s="157">
        <f t="shared" si="259"/>
        <v>0</v>
      </c>
      <c r="K217" s="157">
        <f t="shared" si="259"/>
        <v>0</v>
      </c>
      <c r="L217" s="157">
        <f t="shared" si="259"/>
        <v>0</v>
      </c>
      <c r="M217" s="157">
        <f t="shared" si="259"/>
        <v>0</v>
      </c>
      <c r="N217" s="157">
        <f t="shared" si="259"/>
        <v>0</v>
      </c>
      <c r="O217" s="157">
        <f t="shared" si="259"/>
        <v>0</v>
      </c>
      <c r="P217" s="157">
        <f t="shared" si="259"/>
        <v>0</v>
      </c>
      <c r="Q217" s="157">
        <f t="shared" si="259"/>
        <v>0</v>
      </c>
      <c r="R217" s="157">
        <f t="shared" si="259"/>
        <v>0</v>
      </c>
      <c r="S217" s="157">
        <f t="shared" si="259"/>
        <v>0</v>
      </c>
      <c r="T217" s="157">
        <f t="shared" si="259"/>
        <v>0</v>
      </c>
      <c r="U217" s="157">
        <f t="shared" si="259"/>
        <v>0</v>
      </c>
      <c r="V217" s="157">
        <f t="shared" si="259"/>
        <v>0</v>
      </c>
      <c r="W217" s="157">
        <f t="shared" si="259"/>
        <v>0</v>
      </c>
      <c r="X217" s="157">
        <f t="shared" si="259"/>
        <v>0</v>
      </c>
      <c r="Y217" s="157">
        <f t="shared" si="259"/>
        <v>0</v>
      </c>
      <c r="Z217" s="157">
        <f t="shared" si="259"/>
        <v>0</v>
      </c>
      <c r="AA217" s="157">
        <f t="shared" si="259"/>
        <v>0</v>
      </c>
      <c r="AB217" s="157">
        <f t="shared" si="259"/>
        <v>0</v>
      </c>
      <c r="AC217" s="157">
        <f t="shared" si="259"/>
        <v>0</v>
      </c>
      <c r="AD217" s="157">
        <f t="shared" si="259"/>
        <v>0</v>
      </c>
      <c r="AE217" s="157">
        <f t="shared" si="259"/>
        <v>0</v>
      </c>
      <c r="AF217" s="157">
        <f t="shared" si="259"/>
        <v>0</v>
      </c>
      <c r="AG217" s="157">
        <f t="shared" si="259"/>
        <v>0</v>
      </c>
      <c r="AH217" s="157">
        <f t="shared" si="259"/>
        <v>0</v>
      </c>
      <c r="AI217" s="157">
        <f t="shared" si="259"/>
        <v>0</v>
      </c>
      <c r="AJ217" s="157">
        <f t="shared" si="259"/>
        <v>0</v>
      </c>
      <c r="AK217" s="157">
        <f t="shared" si="259"/>
        <v>0</v>
      </c>
      <c r="AL217" s="157">
        <f t="shared" si="259"/>
        <v>0</v>
      </c>
      <c r="AM217" s="157">
        <f t="shared" si="259"/>
        <v>0</v>
      </c>
      <c r="AN217" s="157">
        <f t="shared" si="259"/>
        <v>0</v>
      </c>
      <c r="AO217" s="157">
        <f t="shared" si="259"/>
        <v>0</v>
      </c>
      <c r="AP217" s="157">
        <f t="shared" si="259"/>
        <v>0</v>
      </c>
      <c r="AQ217" s="157">
        <f t="shared" si="259"/>
        <v>0</v>
      </c>
      <c r="AR217" s="157">
        <f t="shared" si="259"/>
        <v>0</v>
      </c>
    </row>
    <row r="218" spans="1:44" x14ac:dyDescent="0.2">
      <c r="A218" s="44">
        <v>5</v>
      </c>
      <c r="B218" s="263">
        <f t="shared" si="255"/>
        <v>5</v>
      </c>
      <c r="C218" s="263" t="str">
        <f t="shared" si="253"/>
        <v>Cheltuieli cu apa</v>
      </c>
      <c r="D218" s="370">
        <f t="shared" si="245"/>
        <v>0</v>
      </c>
      <c r="E218" s="157">
        <f t="shared" ref="E218:AR218" si="260">E98-E20</f>
        <v>0</v>
      </c>
      <c r="F218" s="157">
        <f t="shared" si="260"/>
        <v>0</v>
      </c>
      <c r="G218" s="157">
        <f t="shared" si="260"/>
        <v>0</v>
      </c>
      <c r="H218" s="157">
        <f t="shared" si="260"/>
        <v>0</v>
      </c>
      <c r="I218" s="157">
        <f t="shared" si="260"/>
        <v>0</v>
      </c>
      <c r="J218" s="157">
        <f t="shared" si="260"/>
        <v>0</v>
      </c>
      <c r="K218" s="157">
        <f t="shared" si="260"/>
        <v>0</v>
      </c>
      <c r="L218" s="157">
        <f t="shared" si="260"/>
        <v>0</v>
      </c>
      <c r="M218" s="157">
        <f t="shared" si="260"/>
        <v>0</v>
      </c>
      <c r="N218" s="157">
        <f t="shared" si="260"/>
        <v>0</v>
      </c>
      <c r="O218" s="157">
        <f t="shared" si="260"/>
        <v>0</v>
      </c>
      <c r="P218" s="157">
        <f t="shared" si="260"/>
        <v>0</v>
      </c>
      <c r="Q218" s="157">
        <f t="shared" si="260"/>
        <v>0</v>
      </c>
      <c r="R218" s="157">
        <f t="shared" si="260"/>
        <v>0</v>
      </c>
      <c r="S218" s="157">
        <f t="shared" si="260"/>
        <v>0</v>
      </c>
      <c r="T218" s="157">
        <f t="shared" si="260"/>
        <v>0</v>
      </c>
      <c r="U218" s="157">
        <f t="shared" si="260"/>
        <v>0</v>
      </c>
      <c r="V218" s="157">
        <f t="shared" si="260"/>
        <v>0</v>
      </c>
      <c r="W218" s="157">
        <f t="shared" si="260"/>
        <v>0</v>
      </c>
      <c r="X218" s="157">
        <f t="shared" si="260"/>
        <v>0</v>
      </c>
      <c r="Y218" s="157">
        <f t="shared" si="260"/>
        <v>0</v>
      </c>
      <c r="Z218" s="157">
        <f t="shared" si="260"/>
        <v>0</v>
      </c>
      <c r="AA218" s="157">
        <f t="shared" si="260"/>
        <v>0</v>
      </c>
      <c r="AB218" s="157">
        <f t="shared" si="260"/>
        <v>0</v>
      </c>
      <c r="AC218" s="157">
        <f t="shared" si="260"/>
        <v>0</v>
      </c>
      <c r="AD218" s="157">
        <f t="shared" si="260"/>
        <v>0</v>
      </c>
      <c r="AE218" s="157">
        <f t="shared" si="260"/>
        <v>0</v>
      </c>
      <c r="AF218" s="157">
        <f t="shared" si="260"/>
        <v>0</v>
      </c>
      <c r="AG218" s="157">
        <f t="shared" si="260"/>
        <v>0</v>
      </c>
      <c r="AH218" s="157">
        <f t="shared" si="260"/>
        <v>0</v>
      </c>
      <c r="AI218" s="157">
        <f t="shared" si="260"/>
        <v>0</v>
      </c>
      <c r="AJ218" s="157">
        <f t="shared" si="260"/>
        <v>0</v>
      </c>
      <c r="AK218" s="157">
        <f t="shared" si="260"/>
        <v>0</v>
      </c>
      <c r="AL218" s="157">
        <f t="shared" si="260"/>
        <v>0</v>
      </c>
      <c r="AM218" s="157">
        <f t="shared" si="260"/>
        <v>0</v>
      </c>
      <c r="AN218" s="157">
        <f t="shared" si="260"/>
        <v>0</v>
      </c>
      <c r="AO218" s="157">
        <f t="shared" si="260"/>
        <v>0</v>
      </c>
      <c r="AP218" s="157">
        <f t="shared" si="260"/>
        <v>0</v>
      </c>
      <c r="AQ218" s="157">
        <f t="shared" si="260"/>
        <v>0</v>
      </c>
      <c r="AR218" s="157">
        <f t="shared" si="260"/>
        <v>0</v>
      </c>
    </row>
    <row r="219" spans="1:44" x14ac:dyDescent="0.2">
      <c r="A219" s="44">
        <v>6</v>
      </c>
      <c r="B219" s="263">
        <f t="shared" si="255"/>
        <v>6</v>
      </c>
      <c r="C219" s="263" t="str">
        <f t="shared" si="253"/>
        <v>Alte cheltuieli din afara (cu utilitati)</v>
      </c>
      <c r="D219" s="370">
        <f t="shared" si="245"/>
        <v>0</v>
      </c>
      <c r="E219" s="157">
        <f t="shared" ref="E219:AR219" si="261">E99-E21</f>
        <v>0</v>
      </c>
      <c r="F219" s="157">
        <f t="shared" si="261"/>
        <v>0</v>
      </c>
      <c r="G219" s="157">
        <f t="shared" si="261"/>
        <v>0</v>
      </c>
      <c r="H219" s="157">
        <f t="shared" si="261"/>
        <v>0</v>
      </c>
      <c r="I219" s="157">
        <f t="shared" si="261"/>
        <v>0</v>
      </c>
      <c r="J219" s="157">
        <f t="shared" si="261"/>
        <v>0</v>
      </c>
      <c r="K219" s="157">
        <f t="shared" si="261"/>
        <v>0</v>
      </c>
      <c r="L219" s="157">
        <f t="shared" si="261"/>
        <v>0</v>
      </c>
      <c r="M219" s="157">
        <f t="shared" si="261"/>
        <v>0</v>
      </c>
      <c r="N219" s="157">
        <f t="shared" si="261"/>
        <v>0</v>
      </c>
      <c r="O219" s="157">
        <f t="shared" si="261"/>
        <v>0</v>
      </c>
      <c r="P219" s="157">
        <f t="shared" si="261"/>
        <v>0</v>
      </c>
      <c r="Q219" s="157">
        <f t="shared" si="261"/>
        <v>0</v>
      </c>
      <c r="R219" s="157">
        <f t="shared" si="261"/>
        <v>0</v>
      </c>
      <c r="S219" s="157">
        <f t="shared" si="261"/>
        <v>0</v>
      </c>
      <c r="T219" s="157">
        <f t="shared" si="261"/>
        <v>0</v>
      </c>
      <c r="U219" s="157">
        <f t="shared" si="261"/>
        <v>0</v>
      </c>
      <c r="V219" s="157">
        <f t="shared" si="261"/>
        <v>0</v>
      </c>
      <c r="W219" s="157">
        <f t="shared" si="261"/>
        <v>0</v>
      </c>
      <c r="X219" s="157">
        <f t="shared" si="261"/>
        <v>0</v>
      </c>
      <c r="Y219" s="157">
        <f t="shared" si="261"/>
        <v>0</v>
      </c>
      <c r="Z219" s="157">
        <f t="shared" si="261"/>
        <v>0</v>
      </c>
      <c r="AA219" s="157">
        <f t="shared" si="261"/>
        <v>0</v>
      </c>
      <c r="AB219" s="157">
        <f t="shared" si="261"/>
        <v>0</v>
      </c>
      <c r="AC219" s="157">
        <f t="shared" si="261"/>
        <v>0</v>
      </c>
      <c r="AD219" s="157">
        <f t="shared" si="261"/>
        <v>0</v>
      </c>
      <c r="AE219" s="157">
        <f t="shared" si="261"/>
        <v>0</v>
      </c>
      <c r="AF219" s="157">
        <f t="shared" si="261"/>
        <v>0</v>
      </c>
      <c r="AG219" s="157">
        <f t="shared" si="261"/>
        <v>0</v>
      </c>
      <c r="AH219" s="157">
        <f t="shared" si="261"/>
        <v>0</v>
      </c>
      <c r="AI219" s="157">
        <f t="shared" si="261"/>
        <v>0</v>
      </c>
      <c r="AJ219" s="157">
        <f t="shared" si="261"/>
        <v>0</v>
      </c>
      <c r="AK219" s="157">
        <f t="shared" si="261"/>
        <v>0</v>
      </c>
      <c r="AL219" s="157">
        <f t="shared" si="261"/>
        <v>0</v>
      </c>
      <c r="AM219" s="157">
        <f t="shared" si="261"/>
        <v>0</v>
      </c>
      <c r="AN219" s="157">
        <f t="shared" si="261"/>
        <v>0</v>
      </c>
      <c r="AO219" s="157">
        <f t="shared" si="261"/>
        <v>0</v>
      </c>
      <c r="AP219" s="157">
        <f t="shared" si="261"/>
        <v>0</v>
      </c>
      <c r="AQ219" s="157">
        <f t="shared" si="261"/>
        <v>0</v>
      </c>
      <c r="AR219" s="157">
        <f t="shared" si="261"/>
        <v>0</v>
      </c>
    </row>
    <row r="220" spans="1:44" s="58" customFormat="1" x14ac:dyDescent="0.2">
      <c r="A220" s="44">
        <v>7</v>
      </c>
      <c r="B220" s="263">
        <f t="shared" si="255"/>
        <v>7</v>
      </c>
      <c r="C220" s="263" t="str">
        <f t="shared" si="253"/>
        <v>Total cheltuieli materiale</v>
      </c>
      <c r="D220" s="370">
        <f t="shared" si="245"/>
        <v>0</v>
      </c>
      <c r="E220" s="157">
        <f t="shared" ref="E220:AR220" si="262">E100-E22</f>
        <v>0</v>
      </c>
      <c r="F220" s="157">
        <f t="shared" si="262"/>
        <v>0</v>
      </c>
      <c r="G220" s="157">
        <f t="shared" si="262"/>
        <v>0</v>
      </c>
      <c r="H220" s="157">
        <f t="shared" si="262"/>
        <v>0</v>
      </c>
      <c r="I220" s="157">
        <f t="shared" si="262"/>
        <v>0</v>
      </c>
      <c r="J220" s="157">
        <f t="shared" si="262"/>
        <v>0</v>
      </c>
      <c r="K220" s="157">
        <f t="shared" si="262"/>
        <v>0</v>
      </c>
      <c r="L220" s="157">
        <f t="shared" si="262"/>
        <v>0</v>
      </c>
      <c r="M220" s="157">
        <f t="shared" si="262"/>
        <v>0</v>
      </c>
      <c r="N220" s="157">
        <f t="shared" si="262"/>
        <v>0</v>
      </c>
      <c r="O220" s="157">
        <f t="shared" si="262"/>
        <v>0</v>
      </c>
      <c r="P220" s="157">
        <f t="shared" si="262"/>
        <v>0</v>
      </c>
      <c r="Q220" s="157">
        <f t="shared" si="262"/>
        <v>0</v>
      </c>
      <c r="R220" s="157">
        <f t="shared" si="262"/>
        <v>0</v>
      </c>
      <c r="S220" s="157">
        <f t="shared" si="262"/>
        <v>0</v>
      </c>
      <c r="T220" s="157">
        <f t="shared" si="262"/>
        <v>0</v>
      </c>
      <c r="U220" s="157">
        <f t="shared" si="262"/>
        <v>0</v>
      </c>
      <c r="V220" s="157">
        <f t="shared" si="262"/>
        <v>0</v>
      </c>
      <c r="W220" s="157">
        <f t="shared" si="262"/>
        <v>0</v>
      </c>
      <c r="X220" s="157">
        <f t="shared" si="262"/>
        <v>0</v>
      </c>
      <c r="Y220" s="157">
        <f t="shared" si="262"/>
        <v>0</v>
      </c>
      <c r="Z220" s="157">
        <f t="shared" si="262"/>
        <v>0</v>
      </c>
      <c r="AA220" s="157">
        <f t="shared" si="262"/>
        <v>0</v>
      </c>
      <c r="AB220" s="157">
        <f t="shared" si="262"/>
        <v>0</v>
      </c>
      <c r="AC220" s="157">
        <f t="shared" si="262"/>
        <v>0</v>
      </c>
      <c r="AD220" s="157">
        <f t="shared" si="262"/>
        <v>0</v>
      </c>
      <c r="AE220" s="157">
        <f t="shared" si="262"/>
        <v>0</v>
      </c>
      <c r="AF220" s="157">
        <f t="shared" si="262"/>
        <v>0</v>
      </c>
      <c r="AG220" s="157">
        <f t="shared" si="262"/>
        <v>0</v>
      </c>
      <c r="AH220" s="157">
        <f t="shared" si="262"/>
        <v>0</v>
      </c>
      <c r="AI220" s="157">
        <f t="shared" si="262"/>
        <v>0</v>
      </c>
      <c r="AJ220" s="157">
        <f t="shared" si="262"/>
        <v>0</v>
      </c>
      <c r="AK220" s="157">
        <f t="shared" si="262"/>
        <v>0</v>
      </c>
      <c r="AL220" s="157">
        <f t="shared" si="262"/>
        <v>0</v>
      </c>
      <c r="AM220" s="157">
        <f t="shared" si="262"/>
        <v>0</v>
      </c>
      <c r="AN220" s="157">
        <f t="shared" si="262"/>
        <v>0</v>
      </c>
      <c r="AO220" s="157">
        <f t="shared" si="262"/>
        <v>0</v>
      </c>
      <c r="AP220" s="157">
        <f t="shared" si="262"/>
        <v>0</v>
      </c>
      <c r="AQ220" s="157">
        <f t="shared" si="262"/>
        <v>0</v>
      </c>
      <c r="AR220" s="157">
        <f t="shared" si="262"/>
        <v>0</v>
      </c>
    </row>
    <row r="221" spans="1:44" s="58" customFormat="1" x14ac:dyDescent="0.2">
      <c r="A221" s="44">
        <v>8</v>
      </c>
      <c r="B221" s="263">
        <f t="shared" si="255"/>
        <v>8</v>
      </c>
      <c r="C221" s="263" t="str">
        <f t="shared" si="253"/>
        <v>Cheltuieli cu personalul angajat</v>
      </c>
      <c r="D221" s="370">
        <f t="shared" si="245"/>
        <v>0</v>
      </c>
      <c r="E221" s="157">
        <f t="shared" ref="E221:AR221" si="263">E101-E23</f>
        <v>0</v>
      </c>
      <c r="F221" s="157">
        <f t="shared" si="263"/>
        <v>0</v>
      </c>
      <c r="G221" s="157">
        <f t="shared" si="263"/>
        <v>0</v>
      </c>
      <c r="H221" s="157">
        <f t="shared" si="263"/>
        <v>0</v>
      </c>
      <c r="I221" s="157">
        <f t="shared" si="263"/>
        <v>0</v>
      </c>
      <c r="J221" s="157">
        <f t="shared" si="263"/>
        <v>0</v>
      </c>
      <c r="K221" s="157">
        <f t="shared" si="263"/>
        <v>0</v>
      </c>
      <c r="L221" s="157">
        <f t="shared" si="263"/>
        <v>0</v>
      </c>
      <c r="M221" s="157">
        <f t="shared" si="263"/>
        <v>0</v>
      </c>
      <c r="N221" s="157">
        <f t="shared" si="263"/>
        <v>0</v>
      </c>
      <c r="O221" s="157">
        <f t="shared" si="263"/>
        <v>0</v>
      </c>
      <c r="P221" s="157">
        <f t="shared" si="263"/>
        <v>0</v>
      </c>
      <c r="Q221" s="157">
        <f t="shared" si="263"/>
        <v>0</v>
      </c>
      <c r="R221" s="157">
        <f t="shared" si="263"/>
        <v>0</v>
      </c>
      <c r="S221" s="157">
        <f t="shared" si="263"/>
        <v>0</v>
      </c>
      <c r="T221" s="157">
        <f t="shared" si="263"/>
        <v>0</v>
      </c>
      <c r="U221" s="157">
        <f t="shared" si="263"/>
        <v>0</v>
      </c>
      <c r="V221" s="157">
        <f t="shared" si="263"/>
        <v>0</v>
      </c>
      <c r="W221" s="157">
        <f t="shared" si="263"/>
        <v>0</v>
      </c>
      <c r="X221" s="157">
        <f t="shared" si="263"/>
        <v>0</v>
      </c>
      <c r="Y221" s="157">
        <f t="shared" si="263"/>
        <v>0</v>
      </c>
      <c r="Z221" s="157">
        <f t="shared" si="263"/>
        <v>0</v>
      </c>
      <c r="AA221" s="157">
        <f t="shared" si="263"/>
        <v>0</v>
      </c>
      <c r="AB221" s="157">
        <f t="shared" si="263"/>
        <v>0</v>
      </c>
      <c r="AC221" s="157">
        <f t="shared" si="263"/>
        <v>0</v>
      </c>
      <c r="AD221" s="157">
        <f t="shared" si="263"/>
        <v>0</v>
      </c>
      <c r="AE221" s="157">
        <f t="shared" si="263"/>
        <v>0</v>
      </c>
      <c r="AF221" s="157">
        <f t="shared" si="263"/>
        <v>0</v>
      </c>
      <c r="AG221" s="157">
        <f t="shared" si="263"/>
        <v>0</v>
      </c>
      <c r="AH221" s="157">
        <f t="shared" si="263"/>
        <v>0</v>
      </c>
      <c r="AI221" s="157">
        <f t="shared" si="263"/>
        <v>0</v>
      </c>
      <c r="AJ221" s="157">
        <f t="shared" si="263"/>
        <v>0</v>
      </c>
      <c r="AK221" s="157">
        <f t="shared" si="263"/>
        <v>0</v>
      </c>
      <c r="AL221" s="157">
        <f t="shared" si="263"/>
        <v>0</v>
      </c>
      <c r="AM221" s="157">
        <f t="shared" si="263"/>
        <v>0</v>
      </c>
      <c r="AN221" s="157">
        <f t="shared" si="263"/>
        <v>0</v>
      </c>
      <c r="AO221" s="157">
        <f t="shared" si="263"/>
        <v>0</v>
      </c>
      <c r="AP221" s="157">
        <f t="shared" si="263"/>
        <v>0</v>
      </c>
      <c r="AQ221" s="157">
        <f t="shared" si="263"/>
        <v>0</v>
      </c>
      <c r="AR221" s="157">
        <f t="shared" si="263"/>
        <v>0</v>
      </c>
    </row>
    <row r="222" spans="1:44" s="58" customFormat="1" x14ac:dyDescent="0.2">
      <c r="A222" s="44">
        <v>9</v>
      </c>
      <c r="B222" s="263">
        <f t="shared" si="255"/>
        <v>9</v>
      </c>
      <c r="C222" s="263" t="str">
        <f t="shared" si="253"/>
        <v xml:space="preserve">    număr de angajați</v>
      </c>
      <c r="D222" s="370">
        <f t="shared" si="245"/>
        <v>0</v>
      </c>
      <c r="E222" s="157">
        <f t="shared" ref="E222:AR222" si="264">E102-E24</f>
        <v>0</v>
      </c>
      <c r="F222" s="157">
        <f t="shared" si="264"/>
        <v>0</v>
      </c>
      <c r="G222" s="157">
        <f t="shared" si="264"/>
        <v>0</v>
      </c>
      <c r="H222" s="157">
        <f t="shared" si="264"/>
        <v>0</v>
      </c>
      <c r="I222" s="157">
        <f t="shared" si="264"/>
        <v>0</v>
      </c>
      <c r="J222" s="157">
        <f t="shared" si="264"/>
        <v>0</v>
      </c>
      <c r="K222" s="157">
        <f t="shared" si="264"/>
        <v>0</v>
      </c>
      <c r="L222" s="157">
        <f t="shared" si="264"/>
        <v>0</v>
      </c>
      <c r="M222" s="157">
        <f t="shared" si="264"/>
        <v>0</v>
      </c>
      <c r="N222" s="157">
        <f t="shared" si="264"/>
        <v>0</v>
      </c>
      <c r="O222" s="157">
        <f t="shared" si="264"/>
        <v>0</v>
      </c>
      <c r="P222" s="157">
        <f t="shared" si="264"/>
        <v>0</v>
      </c>
      <c r="Q222" s="157">
        <f t="shared" si="264"/>
        <v>0</v>
      </c>
      <c r="R222" s="157">
        <f t="shared" si="264"/>
        <v>0</v>
      </c>
      <c r="S222" s="157">
        <f t="shared" si="264"/>
        <v>0</v>
      </c>
      <c r="T222" s="157">
        <f t="shared" si="264"/>
        <v>0</v>
      </c>
      <c r="U222" s="157">
        <f t="shared" si="264"/>
        <v>0</v>
      </c>
      <c r="V222" s="157">
        <f t="shared" si="264"/>
        <v>0</v>
      </c>
      <c r="W222" s="157">
        <f t="shared" si="264"/>
        <v>0</v>
      </c>
      <c r="X222" s="157">
        <f t="shared" si="264"/>
        <v>0</v>
      </c>
      <c r="Y222" s="157">
        <f t="shared" si="264"/>
        <v>0</v>
      </c>
      <c r="Z222" s="157">
        <f t="shared" si="264"/>
        <v>0</v>
      </c>
      <c r="AA222" s="157">
        <f t="shared" si="264"/>
        <v>0</v>
      </c>
      <c r="AB222" s="157">
        <f t="shared" si="264"/>
        <v>0</v>
      </c>
      <c r="AC222" s="157">
        <f t="shared" si="264"/>
        <v>0</v>
      </c>
      <c r="AD222" s="157">
        <f t="shared" si="264"/>
        <v>0</v>
      </c>
      <c r="AE222" s="157">
        <f t="shared" si="264"/>
        <v>0</v>
      </c>
      <c r="AF222" s="157">
        <f t="shared" si="264"/>
        <v>0</v>
      </c>
      <c r="AG222" s="157">
        <f t="shared" si="264"/>
        <v>0</v>
      </c>
      <c r="AH222" s="157">
        <f t="shared" si="264"/>
        <v>0</v>
      </c>
      <c r="AI222" s="157">
        <f t="shared" si="264"/>
        <v>0</v>
      </c>
      <c r="AJ222" s="157">
        <f t="shared" si="264"/>
        <v>0</v>
      </c>
      <c r="AK222" s="157">
        <f t="shared" si="264"/>
        <v>0</v>
      </c>
      <c r="AL222" s="157">
        <f t="shared" si="264"/>
        <v>0</v>
      </c>
      <c r="AM222" s="157">
        <f t="shared" si="264"/>
        <v>0</v>
      </c>
      <c r="AN222" s="157">
        <f t="shared" si="264"/>
        <v>0</v>
      </c>
      <c r="AO222" s="157">
        <f t="shared" si="264"/>
        <v>0</v>
      </c>
      <c r="AP222" s="157">
        <f t="shared" si="264"/>
        <v>0</v>
      </c>
      <c r="AQ222" s="157">
        <f t="shared" si="264"/>
        <v>0</v>
      </c>
      <c r="AR222" s="157">
        <f t="shared" si="264"/>
        <v>0</v>
      </c>
    </row>
    <row r="223" spans="1:44" s="58" customFormat="1" x14ac:dyDescent="0.2">
      <c r="A223" s="44">
        <v>10</v>
      </c>
      <c r="B223" s="263">
        <f t="shared" si="255"/>
        <v>10</v>
      </c>
      <c r="C223" s="263" t="str">
        <f t="shared" si="253"/>
        <v xml:space="preserve">    salariul de bază prognozat/luna</v>
      </c>
      <c r="D223" s="370">
        <f t="shared" si="245"/>
        <v>0</v>
      </c>
      <c r="E223" s="157">
        <f t="shared" ref="E223:AR223" si="265">E103-E25</f>
        <v>0</v>
      </c>
      <c r="F223" s="157">
        <f t="shared" si="265"/>
        <v>0</v>
      </c>
      <c r="G223" s="157">
        <f t="shared" si="265"/>
        <v>0</v>
      </c>
      <c r="H223" s="157">
        <f t="shared" si="265"/>
        <v>0</v>
      </c>
      <c r="I223" s="157">
        <f t="shared" si="265"/>
        <v>0</v>
      </c>
      <c r="J223" s="157">
        <f t="shared" si="265"/>
        <v>0</v>
      </c>
      <c r="K223" s="157">
        <f t="shared" si="265"/>
        <v>0</v>
      </c>
      <c r="L223" s="157">
        <f t="shared" si="265"/>
        <v>0</v>
      </c>
      <c r="M223" s="157">
        <f t="shared" si="265"/>
        <v>0</v>
      </c>
      <c r="N223" s="157">
        <f t="shared" si="265"/>
        <v>0</v>
      </c>
      <c r="O223" s="157">
        <f t="shared" si="265"/>
        <v>0</v>
      </c>
      <c r="P223" s="157">
        <f t="shared" si="265"/>
        <v>0</v>
      </c>
      <c r="Q223" s="157">
        <f t="shared" si="265"/>
        <v>0</v>
      </c>
      <c r="R223" s="157">
        <f t="shared" si="265"/>
        <v>0</v>
      </c>
      <c r="S223" s="157">
        <f t="shared" si="265"/>
        <v>0</v>
      </c>
      <c r="T223" s="157">
        <f t="shared" si="265"/>
        <v>0</v>
      </c>
      <c r="U223" s="157">
        <f t="shared" si="265"/>
        <v>0</v>
      </c>
      <c r="V223" s="157">
        <f t="shared" si="265"/>
        <v>0</v>
      </c>
      <c r="W223" s="157">
        <f t="shared" si="265"/>
        <v>0</v>
      </c>
      <c r="X223" s="157">
        <f t="shared" si="265"/>
        <v>0</v>
      </c>
      <c r="Y223" s="157">
        <f t="shared" si="265"/>
        <v>0</v>
      </c>
      <c r="Z223" s="157">
        <f t="shared" si="265"/>
        <v>0</v>
      </c>
      <c r="AA223" s="157">
        <f t="shared" si="265"/>
        <v>0</v>
      </c>
      <c r="AB223" s="157">
        <f t="shared" si="265"/>
        <v>0</v>
      </c>
      <c r="AC223" s="157">
        <f t="shared" si="265"/>
        <v>0</v>
      </c>
      <c r="AD223" s="157">
        <f t="shared" si="265"/>
        <v>0</v>
      </c>
      <c r="AE223" s="157">
        <f t="shared" si="265"/>
        <v>0</v>
      </c>
      <c r="AF223" s="157">
        <f t="shared" si="265"/>
        <v>0</v>
      </c>
      <c r="AG223" s="157">
        <f t="shared" si="265"/>
        <v>0</v>
      </c>
      <c r="AH223" s="157">
        <f t="shared" si="265"/>
        <v>0</v>
      </c>
      <c r="AI223" s="157">
        <f t="shared" si="265"/>
        <v>0</v>
      </c>
      <c r="AJ223" s="157">
        <f t="shared" si="265"/>
        <v>0</v>
      </c>
      <c r="AK223" s="157">
        <f t="shared" si="265"/>
        <v>0</v>
      </c>
      <c r="AL223" s="157">
        <f t="shared" si="265"/>
        <v>0</v>
      </c>
      <c r="AM223" s="157">
        <f t="shared" si="265"/>
        <v>0</v>
      </c>
      <c r="AN223" s="157">
        <f t="shared" si="265"/>
        <v>0</v>
      </c>
      <c r="AO223" s="157">
        <f t="shared" si="265"/>
        <v>0</v>
      </c>
      <c r="AP223" s="157">
        <f t="shared" si="265"/>
        <v>0</v>
      </c>
      <c r="AQ223" s="157">
        <f t="shared" si="265"/>
        <v>0</v>
      </c>
      <c r="AR223" s="157">
        <f t="shared" si="265"/>
        <v>0</v>
      </c>
    </row>
    <row r="224" spans="1:44" s="58" customFormat="1" x14ac:dyDescent="0.2">
      <c r="A224" s="44">
        <v>11</v>
      </c>
      <c r="B224" s="263">
        <f t="shared" si="255"/>
        <v>11</v>
      </c>
      <c r="C224" s="263" t="str">
        <f t="shared" si="253"/>
        <v xml:space="preserve">    numar de luni / an </v>
      </c>
      <c r="D224" s="370">
        <f t="shared" si="245"/>
        <v>0</v>
      </c>
      <c r="E224" s="157">
        <f t="shared" ref="E224:AR224" si="266">E104-E26</f>
        <v>0</v>
      </c>
      <c r="F224" s="157">
        <f t="shared" si="266"/>
        <v>0</v>
      </c>
      <c r="G224" s="157">
        <f t="shared" si="266"/>
        <v>0</v>
      </c>
      <c r="H224" s="157">
        <f t="shared" si="266"/>
        <v>0</v>
      </c>
      <c r="I224" s="157">
        <f t="shared" si="266"/>
        <v>0</v>
      </c>
      <c r="J224" s="157">
        <f t="shared" si="266"/>
        <v>0</v>
      </c>
      <c r="K224" s="157">
        <f t="shared" si="266"/>
        <v>0</v>
      </c>
      <c r="L224" s="157">
        <f t="shared" si="266"/>
        <v>0</v>
      </c>
      <c r="M224" s="157">
        <f t="shared" si="266"/>
        <v>0</v>
      </c>
      <c r="N224" s="157">
        <f t="shared" si="266"/>
        <v>0</v>
      </c>
      <c r="O224" s="157">
        <f t="shared" si="266"/>
        <v>0</v>
      </c>
      <c r="P224" s="157">
        <f t="shared" si="266"/>
        <v>0</v>
      </c>
      <c r="Q224" s="157">
        <f t="shared" si="266"/>
        <v>0</v>
      </c>
      <c r="R224" s="157">
        <f t="shared" si="266"/>
        <v>0</v>
      </c>
      <c r="S224" s="157">
        <f t="shared" si="266"/>
        <v>0</v>
      </c>
      <c r="T224" s="157">
        <f t="shared" si="266"/>
        <v>0</v>
      </c>
      <c r="U224" s="157">
        <f t="shared" si="266"/>
        <v>0</v>
      </c>
      <c r="V224" s="157">
        <f t="shared" si="266"/>
        <v>0</v>
      </c>
      <c r="W224" s="157">
        <f t="shared" si="266"/>
        <v>0</v>
      </c>
      <c r="X224" s="157">
        <f t="shared" si="266"/>
        <v>0</v>
      </c>
      <c r="Y224" s="157">
        <f t="shared" si="266"/>
        <v>0</v>
      </c>
      <c r="Z224" s="157">
        <f t="shared" si="266"/>
        <v>0</v>
      </c>
      <c r="AA224" s="157">
        <f t="shared" si="266"/>
        <v>0</v>
      </c>
      <c r="AB224" s="157">
        <f t="shared" si="266"/>
        <v>0</v>
      </c>
      <c r="AC224" s="157">
        <f t="shared" si="266"/>
        <v>0</v>
      </c>
      <c r="AD224" s="157">
        <f t="shared" si="266"/>
        <v>0</v>
      </c>
      <c r="AE224" s="157">
        <f t="shared" si="266"/>
        <v>0</v>
      </c>
      <c r="AF224" s="157">
        <f t="shared" si="266"/>
        <v>0</v>
      </c>
      <c r="AG224" s="157">
        <f t="shared" si="266"/>
        <v>0</v>
      </c>
      <c r="AH224" s="157">
        <f t="shared" si="266"/>
        <v>0</v>
      </c>
      <c r="AI224" s="157">
        <f t="shared" si="266"/>
        <v>0</v>
      </c>
      <c r="AJ224" s="157">
        <f t="shared" si="266"/>
        <v>0</v>
      </c>
      <c r="AK224" s="157">
        <f t="shared" si="266"/>
        <v>0</v>
      </c>
      <c r="AL224" s="157">
        <f t="shared" si="266"/>
        <v>0</v>
      </c>
      <c r="AM224" s="157">
        <f t="shared" si="266"/>
        <v>0</v>
      </c>
      <c r="AN224" s="157">
        <f t="shared" si="266"/>
        <v>0</v>
      </c>
      <c r="AO224" s="157">
        <f t="shared" si="266"/>
        <v>0</v>
      </c>
      <c r="AP224" s="157">
        <f t="shared" si="266"/>
        <v>0</v>
      </c>
      <c r="AQ224" s="157">
        <f t="shared" si="266"/>
        <v>0</v>
      </c>
      <c r="AR224" s="157">
        <f t="shared" si="266"/>
        <v>0</v>
      </c>
    </row>
    <row r="225" spans="1:44" s="58" customFormat="1" ht="22.5" x14ac:dyDescent="0.2">
      <c r="A225" s="44">
        <v>12</v>
      </c>
      <c r="B225" s="263">
        <f t="shared" si="255"/>
        <v>12</v>
      </c>
      <c r="C225" s="263" t="str">
        <f t="shared" si="253"/>
        <v>Cheltuieli cu asigurarile si protectia sociala</v>
      </c>
      <c r="D225" s="370">
        <f t="shared" si="245"/>
        <v>0</v>
      </c>
      <c r="E225" s="157">
        <f t="shared" ref="E225:AR225" si="267">E105-E27</f>
        <v>0</v>
      </c>
      <c r="F225" s="157">
        <f t="shared" si="267"/>
        <v>0</v>
      </c>
      <c r="G225" s="157">
        <f t="shared" si="267"/>
        <v>0</v>
      </c>
      <c r="H225" s="157">
        <f t="shared" si="267"/>
        <v>0</v>
      </c>
      <c r="I225" s="157">
        <f t="shared" si="267"/>
        <v>0</v>
      </c>
      <c r="J225" s="157">
        <f t="shared" si="267"/>
        <v>0</v>
      </c>
      <c r="K225" s="157">
        <f t="shared" si="267"/>
        <v>0</v>
      </c>
      <c r="L225" s="157">
        <f t="shared" si="267"/>
        <v>0</v>
      </c>
      <c r="M225" s="157">
        <f t="shared" si="267"/>
        <v>0</v>
      </c>
      <c r="N225" s="157">
        <f t="shared" si="267"/>
        <v>0</v>
      </c>
      <c r="O225" s="157">
        <f t="shared" si="267"/>
        <v>0</v>
      </c>
      <c r="P225" s="157">
        <f t="shared" si="267"/>
        <v>0</v>
      </c>
      <c r="Q225" s="157">
        <f t="shared" si="267"/>
        <v>0</v>
      </c>
      <c r="R225" s="157">
        <f t="shared" si="267"/>
        <v>0</v>
      </c>
      <c r="S225" s="157">
        <f t="shared" si="267"/>
        <v>0</v>
      </c>
      <c r="T225" s="157">
        <f t="shared" si="267"/>
        <v>0</v>
      </c>
      <c r="U225" s="157">
        <f t="shared" si="267"/>
        <v>0</v>
      </c>
      <c r="V225" s="157">
        <f t="shared" si="267"/>
        <v>0</v>
      </c>
      <c r="W225" s="157">
        <f t="shared" si="267"/>
        <v>0</v>
      </c>
      <c r="X225" s="157">
        <f t="shared" si="267"/>
        <v>0</v>
      </c>
      <c r="Y225" s="157">
        <f t="shared" si="267"/>
        <v>0</v>
      </c>
      <c r="Z225" s="157">
        <f t="shared" si="267"/>
        <v>0</v>
      </c>
      <c r="AA225" s="157">
        <f t="shared" si="267"/>
        <v>0</v>
      </c>
      <c r="AB225" s="157">
        <f t="shared" si="267"/>
        <v>0</v>
      </c>
      <c r="AC225" s="157">
        <f t="shared" si="267"/>
        <v>0</v>
      </c>
      <c r="AD225" s="157">
        <f t="shared" si="267"/>
        <v>0</v>
      </c>
      <c r="AE225" s="157">
        <f t="shared" si="267"/>
        <v>0</v>
      </c>
      <c r="AF225" s="157">
        <f t="shared" si="267"/>
        <v>0</v>
      </c>
      <c r="AG225" s="157">
        <f t="shared" si="267"/>
        <v>0</v>
      </c>
      <c r="AH225" s="157">
        <f t="shared" si="267"/>
        <v>0</v>
      </c>
      <c r="AI225" s="157">
        <f t="shared" si="267"/>
        <v>0</v>
      </c>
      <c r="AJ225" s="157">
        <f t="shared" si="267"/>
        <v>0</v>
      </c>
      <c r="AK225" s="157">
        <f t="shared" si="267"/>
        <v>0</v>
      </c>
      <c r="AL225" s="157">
        <f t="shared" si="267"/>
        <v>0</v>
      </c>
      <c r="AM225" s="157">
        <f t="shared" si="267"/>
        <v>0</v>
      </c>
      <c r="AN225" s="157">
        <f t="shared" si="267"/>
        <v>0</v>
      </c>
      <c r="AO225" s="157">
        <f t="shared" si="267"/>
        <v>0</v>
      </c>
      <c r="AP225" s="157">
        <f t="shared" si="267"/>
        <v>0</v>
      </c>
      <c r="AQ225" s="157">
        <f t="shared" si="267"/>
        <v>0</v>
      </c>
      <c r="AR225" s="157">
        <f t="shared" si="267"/>
        <v>0</v>
      </c>
    </row>
    <row r="226" spans="1:44" s="58" customFormat="1" x14ac:dyDescent="0.2">
      <c r="A226" s="44">
        <v>13</v>
      </c>
      <c r="B226" s="263">
        <f t="shared" si="255"/>
        <v>13</v>
      </c>
      <c r="C226" s="263" t="str">
        <f t="shared" si="253"/>
        <v>Cheltuieli de personal</v>
      </c>
      <c r="D226" s="370">
        <f t="shared" si="245"/>
        <v>0</v>
      </c>
      <c r="E226" s="157">
        <f t="shared" ref="E226:AR226" si="268">E106-E28</f>
        <v>0</v>
      </c>
      <c r="F226" s="157">
        <f t="shared" si="268"/>
        <v>0</v>
      </c>
      <c r="G226" s="157">
        <f t="shared" si="268"/>
        <v>0</v>
      </c>
      <c r="H226" s="157">
        <f t="shared" si="268"/>
        <v>0</v>
      </c>
      <c r="I226" s="157">
        <f t="shared" si="268"/>
        <v>0</v>
      </c>
      <c r="J226" s="157">
        <f t="shared" si="268"/>
        <v>0</v>
      </c>
      <c r="K226" s="157">
        <f t="shared" si="268"/>
        <v>0</v>
      </c>
      <c r="L226" s="157">
        <f t="shared" si="268"/>
        <v>0</v>
      </c>
      <c r="M226" s="157">
        <f t="shared" si="268"/>
        <v>0</v>
      </c>
      <c r="N226" s="157">
        <f t="shared" si="268"/>
        <v>0</v>
      </c>
      <c r="O226" s="157">
        <f t="shared" si="268"/>
        <v>0</v>
      </c>
      <c r="P226" s="157">
        <f t="shared" si="268"/>
        <v>0</v>
      </c>
      <c r="Q226" s="157">
        <f t="shared" si="268"/>
        <v>0</v>
      </c>
      <c r="R226" s="157">
        <f t="shared" si="268"/>
        <v>0</v>
      </c>
      <c r="S226" s="157">
        <f t="shared" si="268"/>
        <v>0</v>
      </c>
      <c r="T226" s="157">
        <f t="shared" si="268"/>
        <v>0</v>
      </c>
      <c r="U226" s="157">
        <f t="shared" si="268"/>
        <v>0</v>
      </c>
      <c r="V226" s="157">
        <f t="shared" si="268"/>
        <v>0</v>
      </c>
      <c r="W226" s="157">
        <f t="shared" si="268"/>
        <v>0</v>
      </c>
      <c r="X226" s="157">
        <f t="shared" si="268"/>
        <v>0</v>
      </c>
      <c r="Y226" s="157">
        <f t="shared" si="268"/>
        <v>0</v>
      </c>
      <c r="Z226" s="157">
        <f t="shared" si="268"/>
        <v>0</v>
      </c>
      <c r="AA226" s="157">
        <f t="shared" si="268"/>
        <v>0</v>
      </c>
      <c r="AB226" s="157">
        <f t="shared" si="268"/>
        <v>0</v>
      </c>
      <c r="AC226" s="157">
        <f t="shared" si="268"/>
        <v>0</v>
      </c>
      <c r="AD226" s="157">
        <f t="shared" si="268"/>
        <v>0</v>
      </c>
      <c r="AE226" s="157">
        <f t="shared" si="268"/>
        <v>0</v>
      </c>
      <c r="AF226" s="157">
        <f t="shared" si="268"/>
        <v>0</v>
      </c>
      <c r="AG226" s="157">
        <f t="shared" si="268"/>
        <v>0</v>
      </c>
      <c r="AH226" s="157">
        <f t="shared" si="268"/>
        <v>0</v>
      </c>
      <c r="AI226" s="157">
        <f t="shared" si="268"/>
        <v>0</v>
      </c>
      <c r="AJ226" s="157">
        <f t="shared" si="268"/>
        <v>0</v>
      </c>
      <c r="AK226" s="157">
        <f t="shared" si="268"/>
        <v>0</v>
      </c>
      <c r="AL226" s="157">
        <f t="shared" si="268"/>
        <v>0</v>
      </c>
      <c r="AM226" s="157">
        <f t="shared" si="268"/>
        <v>0</v>
      </c>
      <c r="AN226" s="157">
        <f t="shared" si="268"/>
        <v>0</v>
      </c>
      <c r="AO226" s="157">
        <f t="shared" si="268"/>
        <v>0</v>
      </c>
      <c r="AP226" s="157">
        <f t="shared" si="268"/>
        <v>0</v>
      </c>
      <c r="AQ226" s="157">
        <f t="shared" si="268"/>
        <v>0</v>
      </c>
      <c r="AR226" s="157">
        <f t="shared" si="268"/>
        <v>0</v>
      </c>
    </row>
    <row r="227" spans="1:44" s="58" customFormat="1" ht="22.5" x14ac:dyDescent="0.2">
      <c r="A227" s="44">
        <v>14</v>
      </c>
      <c r="B227" s="263">
        <f t="shared" si="255"/>
        <v>14</v>
      </c>
      <c r="C227" s="263" t="str">
        <f t="shared" si="253"/>
        <v>Cheltuieli de intretinere si reparatii capitale</v>
      </c>
      <c r="D227" s="370">
        <f t="shared" si="245"/>
        <v>0</v>
      </c>
      <c r="E227" s="157">
        <f t="shared" ref="E227:AR227" si="269">E107-E29</f>
        <v>0</v>
      </c>
      <c r="F227" s="157">
        <f t="shared" si="269"/>
        <v>0</v>
      </c>
      <c r="G227" s="157">
        <f t="shared" si="269"/>
        <v>0</v>
      </c>
      <c r="H227" s="157">
        <f t="shared" si="269"/>
        <v>0</v>
      </c>
      <c r="I227" s="157">
        <f t="shared" si="269"/>
        <v>0</v>
      </c>
      <c r="J227" s="157">
        <f t="shared" si="269"/>
        <v>0</v>
      </c>
      <c r="K227" s="157">
        <f t="shared" si="269"/>
        <v>0</v>
      </c>
      <c r="L227" s="157">
        <f t="shared" si="269"/>
        <v>0</v>
      </c>
      <c r="M227" s="157">
        <f t="shared" si="269"/>
        <v>0</v>
      </c>
      <c r="N227" s="157">
        <f t="shared" si="269"/>
        <v>0</v>
      </c>
      <c r="O227" s="157">
        <f t="shared" si="269"/>
        <v>0</v>
      </c>
      <c r="P227" s="157">
        <f t="shared" si="269"/>
        <v>0</v>
      </c>
      <c r="Q227" s="157">
        <f t="shared" si="269"/>
        <v>0</v>
      </c>
      <c r="R227" s="157">
        <f t="shared" si="269"/>
        <v>0</v>
      </c>
      <c r="S227" s="157">
        <f t="shared" si="269"/>
        <v>0</v>
      </c>
      <c r="T227" s="157">
        <f t="shared" si="269"/>
        <v>0</v>
      </c>
      <c r="U227" s="157">
        <f t="shared" si="269"/>
        <v>0</v>
      </c>
      <c r="V227" s="157">
        <f t="shared" si="269"/>
        <v>0</v>
      </c>
      <c r="W227" s="157">
        <f t="shared" si="269"/>
        <v>0</v>
      </c>
      <c r="X227" s="157">
        <f t="shared" si="269"/>
        <v>0</v>
      </c>
      <c r="Y227" s="157">
        <f t="shared" si="269"/>
        <v>0</v>
      </c>
      <c r="Z227" s="157">
        <f t="shared" si="269"/>
        <v>0</v>
      </c>
      <c r="AA227" s="157">
        <f t="shared" si="269"/>
        <v>0</v>
      </c>
      <c r="AB227" s="157">
        <f t="shared" si="269"/>
        <v>0</v>
      </c>
      <c r="AC227" s="157">
        <f t="shared" si="269"/>
        <v>0</v>
      </c>
      <c r="AD227" s="157">
        <f t="shared" si="269"/>
        <v>0</v>
      </c>
      <c r="AE227" s="157">
        <f t="shared" si="269"/>
        <v>0</v>
      </c>
      <c r="AF227" s="157">
        <f t="shared" si="269"/>
        <v>0</v>
      </c>
      <c r="AG227" s="157">
        <f t="shared" si="269"/>
        <v>0</v>
      </c>
      <c r="AH227" s="157">
        <f t="shared" si="269"/>
        <v>0</v>
      </c>
      <c r="AI227" s="157">
        <f t="shared" si="269"/>
        <v>0</v>
      </c>
      <c r="AJ227" s="157">
        <f t="shared" si="269"/>
        <v>0</v>
      </c>
      <c r="AK227" s="157">
        <f t="shared" si="269"/>
        <v>0</v>
      </c>
      <c r="AL227" s="157">
        <f t="shared" si="269"/>
        <v>0</v>
      </c>
      <c r="AM227" s="157">
        <f t="shared" si="269"/>
        <v>0</v>
      </c>
      <c r="AN227" s="157">
        <f t="shared" si="269"/>
        <v>0</v>
      </c>
      <c r="AO227" s="157">
        <f t="shared" si="269"/>
        <v>0</v>
      </c>
      <c r="AP227" s="157">
        <f t="shared" si="269"/>
        <v>0</v>
      </c>
      <c r="AQ227" s="157">
        <f t="shared" si="269"/>
        <v>0</v>
      </c>
      <c r="AR227" s="157">
        <f t="shared" si="269"/>
        <v>0</v>
      </c>
    </row>
    <row r="228" spans="1:44" s="58" customFormat="1" x14ac:dyDescent="0.2">
      <c r="A228" s="44">
        <v>15</v>
      </c>
      <c r="B228" s="263">
        <f t="shared" si="255"/>
        <v>15</v>
      </c>
      <c r="C228" s="263" t="str">
        <f t="shared" si="253"/>
        <v>Cheltuieli generale de administratie</v>
      </c>
      <c r="D228" s="370">
        <f t="shared" si="245"/>
        <v>0</v>
      </c>
      <c r="E228" s="157">
        <f t="shared" ref="E228:AR228" si="270">E108-E30</f>
        <v>0</v>
      </c>
      <c r="F228" s="157">
        <f t="shared" si="270"/>
        <v>0</v>
      </c>
      <c r="G228" s="157">
        <f t="shared" si="270"/>
        <v>0</v>
      </c>
      <c r="H228" s="157">
        <f t="shared" si="270"/>
        <v>0</v>
      </c>
      <c r="I228" s="157">
        <f t="shared" si="270"/>
        <v>0</v>
      </c>
      <c r="J228" s="157">
        <f t="shared" si="270"/>
        <v>0</v>
      </c>
      <c r="K228" s="157">
        <f t="shared" si="270"/>
        <v>0</v>
      </c>
      <c r="L228" s="157">
        <f t="shared" si="270"/>
        <v>0</v>
      </c>
      <c r="M228" s="157">
        <f t="shared" si="270"/>
        <v>0</v>
      </c>
      <c r="N228" s="157">
        <f t="shared" si="270"/>
        <v>0</v>
      </c>
      <c r="O228" s="157">
        <f t="shared" si="270"/>
        <v>0</v>
      </c>
      <c r="P228" s="157">
        <f t="shared" si="270"/>
        <v>0</v>
      </c>
      <c r="Q228" s="157">
        <f t="shared" si="270"/>
        <v>0</v>
      </c>
      <c r="R228" s="157">
        <f t="shared" si="270"/>
        <v>0</v>
      </c>
      <c r="S228" s="157">
        <f t="shared" si="270"/>
        <v>0</v>
      </c>
      <c r="T228" s="157">
        <f t="shared" si="270"/>
        <v>0</v>
      </c>
      <c r="U228" s="157">
        <f t="shared" si="270"/>
        <v>0</v>
      </c>
      <c r="V228" s="157">
        <f t="shared" si="270"/>
        <v>0</v>
      </c>
      <c r="W228" s="157">
        <f t="shared" si="270"/>
        <v>0</v>
      </c>
      <c r="X228" s="157">
        <f t="shared" si="270"/>
        <v>0</v>
      </c>
      <c r="Y228" s="157">
        <f t="shared" si="270"/>
        <v>0</v>
      </c>
      <c r="Z228" s="157">
        <f t="shared" si="270"/>
        <v>0</v>
      </c>
      <c r="AA228" s="157">
        <f t="shared" si="270"/>
        <v>0</v>
      </c>
      <c r="AB228" s="157">
        <f t="shared" si="270"/>
        <v>0</v>
      </c>
      <c r="AC228" s="157">
        <f t="shared" si="270"/>
        <v>0</v>
      </c>
      <c r="AD228" s="157">
        <f t="shared" si="270"/>
        <v>0</v>
      </c>
      <c r="AE228" s="157">
        <f t="shared" si="270"/>
        <v>0</v>
      </c>
      <c r="AF228" s="157">
        <f t="shared" si="270"/>
        <v>0</v>
      </c>
      <c r="AG228" s="157">
        <f t="shared" si="270"/>
        <v>0</v>
      </c>
      <c r="AH228" s="157">
        <f t="shared" si="270"/>
        <v>0</v>
      </c>
      <c r="AI228" s="157">
        <f t="shared" si="270"/>
        <v>0</v>
      </c>
      <c r="AJ228" s="157">
        <f t="shared" si="270"/>
        <v>0</v>
      </c>
      <c r="AK228" s="157">
        <f t="shared" si="270"/>
        <v>0</v>
      </c>
      <c r="AL228" s="157">
        <f t="shared" si="270"/>
        <v>0</v>
      </c>
      <c r="AM228" s="157">
        <f t="shared" si="270"/>
        <v>0</v>
      </c>
      <c r="AN228" s="157">
        <f t="shared" si="270"/>
        <v>0</v>
      </c>
      <c r="AO228" s="157">
        <f t="shared" si="270"/>
        <v>0</v>
      </c>
      <c r="AP228" s="157">
        <f t="shared" si="270"/>
        <v>0</v>
      </c>
      <c r="AQ228" s="157">
        <f t="shared" si="270"/>
        <v>0</v>
      </c>
      <c r="AR228" s="157">
        <f t="shared" si="270"/>
        <v>0</v>
      </c>
    </row>
    <row r="229" spans="1:44" s="58" customFormat="1" x14ac:dyDescent="0.2">
      <c r="A229" s="44">
        <v>16</v>
      </c>
      <c r="B229" s="263">
        <f t="shared" si="255"/>
        <v>16</v>
      </c>
      <c r="C229" s="263" t="str">
        <f t="shared" si="253"/>
        <v>Cheltuieli de vanzare si distributie</v>
      </c>
      <c r="D229" s="370">
        <f t="shared" si="245"/>
        <v>0</v>
      </c>
      <c r="E229" s="157">
        <f t="shared" ref="E229:AR229" si="271">E109-E31</f>
        <v>0</v>
      </c>
      <c r="F229" s="157">
        <f t="shared" si="271"/>
        <v>0</v>
      </c>
      <c r="G229" s="157">
        <f t="shared" si="271"/>
        <v>0</v>
      </c>
      <c r="H229" s="157">
        <f t="shared" si="271"/>
        <v>0</v>
      </c>
      <c r="I229" s="157">
        <f t="shared" si="271"/>
        <v>0</v>
      </c>
      <c r="J229" s="157">
        <f t="shared" si="271"/>
        <v>0</v>
      </c>
      <c r="K229" s="157">
        <f t="shared" si="271"/>
        <v>0</v>
      </c>
      <c r="L229" s="157">
        <f t="shared" si="271"/>
        <v>0</v>
      </c>
      <c r="M229" s="157">
        <f t="shared" si="271"/>
        <v>0</v>
      </c>
      <c r="N229" s="157">
        <f t="shared" si="271"/>
        <v>0</v>
      </c>
      <c r="O229" s="157">
        <f t="shared" si="271"/>
        <v>0</v>
      </c>
      <c r="P229" s="157">
        <f t="shared" si="271"/>
        <v>0</v>
      </c>
      <c r="Q229" s="157">
        <f t="shared" si="271"/>
        <v>0</v>
      </c>
      <c r="R229" s="157">
        <f t="shared" si="271"/>
        <v>0</v>
      </c>
      <c r="S229" s="157">
        <f t="shared" si="271"/>
        <v>0</v>
      </c>
      <c r="T229" s="157">
        <f t="shared" si="271"/>
        <v>0</v>
      </c>
      <c r="U229" s="157">
        <f t="shared" si="271"/>
        <v>0</v>
      </c>
      <c r="V229" s="157">
        <f t="shared" si="271"/>
        <v>0</v>
      </c>
      <c r="W229" s="157">
        <f t="shared" si="271"/>
        <v>0</v>
      </c>
      <c r="X229" s="157">
        <f t="shared" si="271"/>
        <v>0</v>
      </c>
      <c r="Y229" s="157">
        <f t="shared" si="271"/>
        <v>0</v>
      </c>
      <c r="Z229" s="157">
        <f t="shared" si="271"/>
        <v>0</v>
      </c>
      <c r="AA229" s="157">
        <f t="shared" si="271"/>
        <v>0</v>
      </c>
      <c r="AB229" s="157">
        <f t="shared" si="271"/>
        <v>0</v>
      </c>
      <c r="AC229" s="157">
        <f t="shared" si="271"/>
        <v>0</v>
      </c>
      <c r="AD229" s="157">
        <f t="shared" si="271"/>
        <v>0</v>
      </c>
      <c r="AE229" s="157">
        <f t="shared" si="271"/>
        <v>0</v>
      </c>
      <c r="AF229" s="157">
        <f t="shared" si="271"/>
        <v>0</v>
      </c>
      <c r="AG229" s="157">
        <f t="shared" si="271"/>
        <v>0</v>
      </c>
      <c r="AH229" s="157">
        <f t="shared" si="271"/>
        <v>0</v>
      </c>
      <c r="AI229" s="157">
        <f t="shared" si="271"/>
        <v>0</v>
      </c>
      <c r="AJ229" s="157">
        <f t="shared" si="271"/>
        <v>0</v>
      </c>
      <c r="AK229" s="157">
        <f t="shared" si="271"/>
        <v>0</v>
      </c>
      <c r="AL229" s="157">
        <f t="shared" si="271"/>
        <v>0</v>
      </c>
      <c r="AM229" s="157">
        <f t="shared" si="271"/>
        <v>0</v>
      </c>
      <c r="AN229" s="157">
        <f t="shared" si="271"/>
        <v>0</v>
      </c>
      <c r="AO229" s="157">
        <f t="shared" si="271"/>
        <v>0</v>
      </c>
      <c r="AP229" s="157">
        <f t="shared" si="271"/>
        <v>0</v>
      </c>
      <c r="AQ229" s="157">
        <f t="shared" si="271"/>
        <v>0</v>
      </c>
      <c r="AR229" s="157">
        <f t="shared" si="271"/>
        <v>0</v>
      </c>
    </row>
    <row r="230" spans="1:44" s="58" customFormat="1" x14ac:dyDescent="0.2">
      <c r="A230" s="44">
        <v>17</v>
      </c>
      <c r="B230" s="263" t="e">
        <f t="shared" si="255"/>
        <v>#REF!</v>
      </c>
      <c r="C230" s="263" t="e">
        <f t="shared" si="253"/>
        <v>#REF!</v>
      </c>
      <c r="D230" s="370" t="e">
        <f t="shared" si="245"/>
        <v>#REF!</v>
      </c>
      <c r="E230" s="157" t="e">
        <f>E110-#REF!</f>
        <v>#REF!</v>
      </c>
      <c r="F230" s="157" t="e">
        <f>F110-#REF!</f>
        <v>#REF!</v>
      </c>
      <c r="G230" s="157" t="e">
        <f>G110-#REF!</f>
        <v>#REF!</v>
      </c>
      <c r="H230" s="157" t="e">
        <f>H110-#REF!</f>
        <v>#REF!</v>
      </c>
      <c r="I230" s="157" t="e">
        <f>I110-#REF!</f>
        <v>#REF!</v>
      </c>
      <c r="J230" s="157" t="e">
        <f>J110-#REF!</f>
        <v>#REF!</v>
      </c>
      <c r="K230" s="157" t="e">
        <f>K110-#REF!</f>
        <v>#REF!</v>
      </c>
      <c r="L230" s="157" t="e">
        <f>L110-#REF!</f>
        <v>#REF!</v>
      </c>
      <c r="M230" s="157" t="e">
        <f>M110-#REF!</f>
        <v>#REF!</v>
      </c>
      <c r="N230" s="157" t="e">
        <f>N110-#REF!</f>
        <v>#REF!</v>
      </c>
      <c r="O230" s="157" t="e">
        <f>O110-#REF!</f>
        <v>#REF!</v>
      </c>
      <c r="P230" s="157" t="e">
        <f>P110-#REF!</f>
        <v>#REF!</v>
      </c>
      <c r="Q230" s="157" t="e">
        <f>Q110-#REF!</f>
        <v>#REF!</v>
      </c>
      <c r="R230" s="157" t="e">
        <f>R110-#REF!</f>
        <v>#REF!</v>
      </c>
      <c r="S230" s="157" t="e">
        <f>S110-#REF!</f>
        <v>#REF!</v>
      </c>
      <c r="T230" s="157" t="e">
        <f>T110-#REF!</f>
        <v>#REF!</v>
      </c>
      <c r="U230" s="157" t="e">
        <f>U110-#REF!</f>
        <v>#REF!</v>
      </c>
      <c r="V230" s="157" t="e">
        <f>V110-#REF!</f>
        <v>#REF!</v>
      </c>
      <c r="W230" s="157" t="e">
        <f>W110-#REF!</f>
        <v>#REF!</v>
      </c>
      <c r="X230" s="157" t="e">
        <f>X110-#REF!</f>
        <v>#REF!</v>
      </c>
      <c r="Y230" s="157" t="e">
        <f>Y110-#REF!</f>
        <v>#REF!</v>
      </c>
      <c r="Z230" s="157" t="e">
        <f>Z110-#REF!</f>
        <v>#REF!</v>
      </c>
      <c r="AA230" s="157" t="e">
        <f>AA110-#REF!</f>
        <v>#REF!</v>
      </c>
      <c r="AB230" s="157" t="e">
        <f>AB110-#REF!</f>
        <v>#REF!</v>
      </c>
      <c r="AC230" s="157" t="e">
        <f>AC110-#REF!</f>
        <v>#REF!</v>
      </c>
      <c r="AD230" s="157" t="e">
        <f>AD110-#REF!</f>
        <v>#REF!</v>
      </c>
      <c r="AE230" s="157" t="e">
        <f>AE110-#REF!</f>
        <v>#REF!</v>
      </c>
      <c r="AF230" s="157" t="e">
        <f>AF110-#REF!</f>
        <v>#REF!</v>
      </c>
      <c r="AG230" s="157" t="e">
        <f>AG110-#REF!</f>
        <v>#REF!</v>
      </c>
      <c r="AH230" s="157" t="e">
        <f>AH110-#REF!</f>
        <v>#REF!</v>
      </c>
      <c r="AI230" s="157" t="e">
        <f>AI110-#REF!</f>
        <v>#REF!</v>
      </c>
      <c r="AJ230" s="157" t="e">
        <f>AJ110-#REF!</f>
        <v>#REF!</v>
      </c>
      <c r="AK230" s="157" t="e">
        <f>AK110-#REF!</f>
        <v>#REF!</v>
      </c>
      <c r="AL230" s="157" t="e">
        <f>AL110-#REF!</f>
        <v>#REF!</v>
      </c>
      <c r="AM230" s="157" t="e">
        <f>AM110-#REF!</f>
        <v>#REF!</v>
      </c>
      <c r="AN230" s="157" t="e">
        <f>AN110-#REF!</f>
        <v>#REF!</v>
      </c>
      <c r="AO230" s="157" t="e">
        <f>AO110-#REF!</f>
        <v>#REF!</v>
      </c>
      <c r="AP230" s="157" t="e">
        <f>AP110-#REF!</f>
        <v>#REF!</v>
      </c>
      <c r="AQ230" s="157" t="e">
        <f>AQ110-#REF!</f>
        <v>#REF!</v>
      </c>
      <c r="AR230" s="157" t="e">
        <f>AR110-#REF!</f>
        <v>#REF!</v>
      </c>
    </row>
    <row r="231" spans="1:44" s="58" customFormat="1" x14ac:dyDescent="0.2">
      <c r="A231" s="44">
        <v>18</v>
      </c>
      <c r="B231" s="263" t="e">
        <f t="shared" si="255"/>
        <v>#REF!</v>
      </c>
      <c r="C231" s="263" t="e">
        <f t="shared" si="253"/>
        <v>#REF!</v>
      </c>
      <c r="D231" s="370" t="e">
        <f t="shared" si="245"/>
        <v>#REF!</v>
      </c>
      <c r="E231" s="157" t="e">
        <f>E111-#REF!</f>
        <v>#REF!</v>
      </c>
      <c r="F231" s="157" t="e">
        <f>F111-#REF!</f>
        <v>#REF!</v>
      </c>
      <c r="G231" s="157" t="e">
        <f>G111-#REF!</f>
        <v>#REF!</v>
      </c>
      <c r="H231" s="157" t="e">
        <f>H111-#REF!</f>
        <v>#REF!</v>
      </c>
      <c r="I231" s="157" t="e">
        <f>I111-#REF!</f>
        <v>#REF!</v>
      </c>
      <c r="J231" s="157" t="e">
        <f>J111-#REF!</f>
        <v>#REF!</v>
      </c>
      <c r="K231" s="157" t="e">
        <f>K111-#REF!</f>
        <v>#REF!</v>
      </c>
      <c r="L231" s="157" t="e">
        <f>L111-#REF!</f>
        <v>#REF!</v>
      </c>
      <c r="M231" s="157" t="e">
        <f>M111-#REF!</f>
        <v>#REF!</v>
      </c>
      <c r="N231" s="157" t="e">
        <f>N111-#REF!</f>
        <v>#REF!</v>
      </c>
      <c r="O231" s="157" t="e">
        <f>O111-#REF!</f>
        <v>#REF!</v>
      </c>
      <c r="P231" s="157" t="e">
        <f>P111-#REF!</f>
        <v>#REF!</v>
      </c>
      <c r="Q231" s="157" t="e">
        <f>Q111-#REF!</f>
        <v>#REF!</v>
      </c>
      <c r="R231" s="157" t="e">
        <f>R111-#REF!</f>
        <v>#REF!</v>
      </c>
      <c r="S231" s="157" t="e">
        <f>S111-#REF!</f>
        <v>#REF!</v>
      </c>
      <c r="T231" s="157" t="e">
        <f>T111-#REF!</f>
        <v>#REF!</v>
      </c>
      <c r="U231" s="157" t="e">
        <f>U111-#REF!</f>
        <v>#REF!</v>
      </c>
      <c r="V231" s="157" t="e">
        <f>V111-#REF!</f>
        <v>#REF!</v>
      </c>
      <c r="W231" s="157" t="e">
        <f>W111-#REF!</f>
        <v>#REF!</v>
      </c>
      <c r="X231" s="157" t="e">
        <f>X111-#REF!</f>
        <v>#REF!</v>
      </c>
      <c r="Y231" s="157" t="e">
        <f>Y111-#REF!</f>
        <v>#REF!</v>
      </c>
      <c r="Z231" s="157" t="e">
        <f>Z111-#REF!</f>
        <v>#REF!</v>
      </c>
      <c r="AA231" s="157" t="e">
        <f>AA111-#REF!</f>
        <v>#REF!</v>
      </c>
      <c r="AB231" s="157" t="e">
        <f>AB111-#REF!</f>
        <v>#REF!</v>
      </c>
      <c r="AC231" s="157" t="e">
        <f>AC111-#REF!</f>
        <v>#REF!</v>
      </c>
      <c r="AD231" s="157" t="e">
        <f>AD111-#REF!</f>
        <v>#REF!</v>
      </c>
      <c r="AE231" s="157" t="e">
        <f>AE111-#REF!</f>
        <v>#REF!</v>
      </c>
      <c r="AF231" s="157" t="e">
        <f>AF111-#REF!</f>
        <v>#REF!</v>
      </c>
      <c r="AG231" s="157" t="e">
        <f>AG111-#REF!</f>
        <v>#REF!</v>
      </c>
      <c r="AH231" s="157" t="e">
        <f>AH111-#REF!</f>
        <v>#REF!</v>
      </c>
      <c r="AI231" s="157" t="e">
        <f>AI111-#REF!</f>
        <v>#REF!</v>
      </c>
      <c r="AJ231" s="157" t="e">
        <f>AJ111-#REF!</f>
        <v>#REF!</v>
      </c>
      <c r="AK231" s="157" t="e">
        <f>AK111-#REF!</f>
        <v>#REF!</v>
      </c>
      <c r="AL231" s="157" t="e">
        <f>AL111-#REF!</f>
        <v>#REF!</v>
      </c>
      <c r="AM231" s="157" t="e">
        <f>AM111-#REF!</f>
        <v>#REF!</v>
      </c>
      <c r="AN231" s="157" t="e">
        <f>AN111-#REF!</f>
        <v>#REF!</v>
      </c>
      <c r="AO231" s="157" t="e">
        <f>AO111-#REF!</f>
        <v>#REF!</v>
      </c>
      <c r="AP231" s="157" t="e">
        <f>AP111-#REF!</f>
        <v>#REF!</v>
      </c>
      <c r="AQ231" s="157" t="e">
        <f>AQ111-#REF!</f>
        <v>#REF!</v>
      </c>
      <c r="AR231" s="157" t="e">
        <f>AR111-#REF!</f>
        <v>#REF!</v>
      </c>
    </row>
    <row r="232" spans="1:44" s="58" customFormat="1" x14ac:dyDescent="0.2">
      <c r="A232" s="44">
        <v>19</v>
      </c>
      <c r="B232" s="263" t="e">
        <f t="shared" si="255"/>
        <v>#REF!</v>
      </c>
      <c r="C232" s="263" t="e">
        <f t="shared" si="253"/>
        <v>#REF!</v>
      </c>
      <c r="D232" s="370" t="e">
        <f t="shared" si="245"/>
        <v>#REF!</v>
      </c>
      <c r="E232" s="157" t="e">
        <f>E112-#REF!</f>
        <v>#REF!</v>
      </c>
      <c r="F232" s="157" t="e">
        <f>F112-#REF!</f>
        <v>#REF!</v>
      </c>
      <c r="G232" s="157" t="e">
        <f>G112-#REF!</f>
        <v>#REF!</v>
      </c>
      <c r="H232" s="157" t="e">
        <f>H112-#REF!</f>
        <v>#REF!</v>
      </c>
      <c r="I232" s="157" t="e">
        <f>I112-#REF!</f>
        <v>#REF!</v>
      </c>
      <c r="J232" s="157" t="e">
        <f>J112-#REF!</f>
        <v>#REF!</v>
      </c>
      <c r="K232" s="157" t="e">
        <f>K112-#REF!</f>
        <v>#REF!</v>
      </c>
      <c r="L232" s="157" t="e">
        <f>L112-#REF!</f>
        <v>#REF!</v>
      </c>
      <c r="M232" s="157" t="e">
        <f>M112-#REF!</f>
        <v>#REF!</v>
      </c>
      <c r="N232" s="157" t="e">
        <f>N112-#REF!</f>
        <v>#REF!</v>
      </c>
      <c r="O232" s="157" t="e">
        <f>O112-#REF!</f>
        <v>#REF!</v>
      </c>
      <c r="P232" s="157" t="e">
        <f>P112-#REF!</f>
        <v>#REF!</v>
      </c>
      <c r="Q232" s="157" t="e">
        <f>Q112-#REF!</f>
        <v>#REF!</v>
      </c>
      <c r="R232" s="157" t="e">
        <f>R112-#REF!</f>
        <v>#REF!</v>
      </c>
      <c r="S232" s="157" t="e">
        <f>S112-#REF!</f>
        <v>#REF!</v>
      </c>
      <c r="T232" s="157" t="e">
        <f>T112-#REF!</f>
        <v>#REF!</v>
      </c>
      <c r="U232" s="157" t="e">
        <f>U112-#REF!</f>
        <v>#REF!</v>
      </c>
      <c r="V232" s="157" t="e">
        <f>V112-#REF!</f>
        <v>#REF!</v>
      </c>
      <c r="W232" s="157" t="e">
        <f>W112-#REF!</f>
        <v>#REF!</v>
      </c>
      <c r="X232" s="157" t="e">
        <f>X112-#REF!</f>
        <v>#REF!</v>
      </c>
      <c r="Y232" s="157" t="e">
        <f>Y112-#REF!</f>
        <v>#REF!</v>
      </c>
      <c r="Z232" s="157" t="e">
        <f>Z112-#REF!</f>
        <v>#REF!</v>
      </c>
      <c r="AA232" s="157" t="e">
        <f>AA112-#REF!</f>
        <v>#REF!</v>
      </c>
      <c r="AB232" s="157" t="e">
        <f>AB112-#REF!</f>
        <v>#REF!</v>
      </c>
      <c r="AC232" s="157" t="e">
        <f>AC112-#REF!</f>
        <v>#REF!</v>
      </c>
      <c r="AD232" s="157" t="e">
        <f>AD112-#REF!</f>
        <v>#REF!</v>
      </c>
      <c r="AE232" s="157" t="e">
        <f>AE112-#REF!</f>
        <v>#REF!</v>
      </c>
      <c r="AF232" s="157" t="e">
        <f>AF112-#REF!</f>
        <v>#REF!</v>
      </c>
      <c r="AG232" s="157" t="e">
        <f>AG112-#REF!</f>
        <v>#REF!</v>
      </c>
      <c r="AH232" s="157" t="e">
        <f>AH112-#REF!</f>
        <v>#REF!</v>
      </c>
      <c r="AI232" s="157" t="e">
        <f>AI112-#REF!</f>
        <v>#REF!</v>
      </c>
      <c r="AJ232" s="157" t="e">
        <f>AJ112-#REF!</f>
        <v>#REF!</v>
      </c>
      <c r="AK232" s="157" t="e">
        <f>AK112-#REF!</f>
        <v>#REF!</v>
      </c>
      <c r="AL232" s="157" t="e">
        <f>AL112-#REF!</f>
        <v>#REF!</v>
      </c>
      <c r="AM232" s="157" t="e">
        <f>AM112-#REF!</f>
        <v>#REF!</v>
      </c>
      <c r="AN232" s="157" t="e">
        <f>AN112-#REF!</f>
        <v>#REF!</v>
      </c>
      <c r="AO232" s="157" t="e">
        <f>AO112-#REF!</f>
        <v>#REF!</v>
      </c>
      <c r="AP232" s="157" t="e">
        <f>AP112-#REF!</f>
        <v>#REF!</v>
      </c>
      <c r="AQ232" s="157" t="e">
        <f>AQ112-#REF!</f>
        <v>#REF!</v>
      </c>
      <c r="AR232" s="157" t="e">
        <f>AR112-#REF!</f>
        <v>#REF!</v>
      </c>
    </row>
    <row r="233" spans="1:44" s="58" customFormat="1" x14ac:dyDescent="0.2">
      <c r="A233" s="44">
        <v>20</v>
      </c>
      <c r="B233" s="263" t="e">
        <f t="shared" si="255"/>
        <v>#REF!</v>
      </c>
      <c r="C233" s="263" t="e">
        <f t="shared" si="253"/>
        <v>#REF!</v>
      </c>
      <c r="D233" s="370" t="e">
        <f t="shared" si="245"/>
        <v>#REF!</v>
      </c>
      <c r="E233" s="157" t="e">
        <f>E113-#REF!</f>
        <v>#REF!</v>
      </c>
      <c r="F233" s="157" t="e">
        <f>F113-#REF!</f>
        <v>#REF!</v>
      </c>
      <c r="G233" s="157" t="e">
        <f>G113-#REF!</f>
        <v>#REF!</v>
      </c>
      <c r="H233" s="157" t="e">
        <f>H113-#REF!</f>
        <v>#REF!</v>
      </c>
      <c r="I233" s="157" t="e">
        <f>I113-#REF!</f>
        <v>#REF!</v>
      </c>
      <c r="J233" s="157" t="e">
        <f>J113-#REF!</f>
        <v>#REF!</v>
      </c>
      <c r="K233" s="157" t="e">
        <f>K113-#REF!</f>
        <v>#REF!</v>
      </c>
      <c r="L233" s="157" t="e">
        <f>L113-#REF!</f>
        <v>#REF!</v>
      </c>
      <c r="M233" s="157" t="e">
        <f>M113-#REF!</f>
        <v>#REF!</v>
      </c>
      <c r="N233" s="157" t="e">
        <f>N113-#REF!</f>
        <v>#REF!</v>
      </c>
      <c r="O233" s="157" t="e">
        <f>O113-#REF!</f>
        <v>#REF!</v>
      </c>
      <c r="P233" s="157" t="e">
        <f>P113-#REF!</f>
        <v>#REF!</v>
      </c>
      <c r="Q233" s="157" t="e">
        <f>Q113-#REF!</f>
        <v>#REF!</v>
      </c>
      <c r="R233" s="157" t="e">
        <f>R113-#REF!</f>
        <v>#REF!</v>
      </c>
      <c r="S233" s="157" t="e">
        <f>S113-#REF!</f>
        <v>#REF!</v>
      </c>
      <c r="T233" s="157" t="e">
        <f>T113-#REF!</f>
        <v>#REF!</v>
      </c>
      <c r="U233" s="157" t="e">
        <f>U113-#REF!</f>
        <v>#REF!</v>
      </c>
      <c r="V233" s="157" t="e">
        <f>V113-#REF!</f>
        <v>#REF!</v>
      </c>
      <c r="W233" s="157" t="e">
        <f>W113-#REF!</f>
        <v>#REF!</v>
      </c>
      <c r="X233" s="157" t="e">
        <f>X113-#REF!</f>
        <v>#REF!</v>
      </c>
      <c r="Y233" s="157" t="e">
        <f>Y113-#REF!</f>
        <v>#REF!</v>
      </c>
      <c r="Z233" s="157" t="e">
        <f>Z113-#REF!</f>
        <v>#REF!</v>
      </c>
      <c r="AA233" s="157" t="e">
        <f>AA113-#REF!</f>
        <v>#REF!</v>
      </c>
      <c r="AB233" s="157" t="e">
        <f>AB113-#REF!</f>
        <v>#REF!</v>
      </c>
      <c r="AC233" s="157" t="e">
        <f>AC113-#REF!</f>
        <v>#REF!</v>
      </c>
      <c r="AD233" s="157" t="e">
        <f>AD113-#REF!</f>
        <v>#REF!</v>
      </c>
      <c r="AE233" s="157" t="e">
        <f>AE113-#REF!</f>
        <v>#REF!</v>
      </c>
      <c r="AF233" s="157" t="e">
        <f>AF113-#REF!</f>
        <v>#REF!</v>
      </c>
      <c r="AG233" s="157" t="e">
        <f>AG113-#REF!</f>
        <v>#REF!</v>
      </c>
      <c r="AH233" s="157" t="e">
        <f>AH113-#REF!</f>
        <v>#REF!</v>
      </c>
      <c r="AI233" s="157" t="e">
        <f>AI113-#REF!</f>
        <v>#REF!</v>
      </c>
      <c r="AJ233" s="157" t="e">
        <f>AJ113-#REF!</f>
        <v>#REF!</v>
      </c>
      <c r="AK233" s="157" t="e">
        <f>AK113-#REF!</f>
        <v>#REF!</v>
      </c>
      <c r="AL233" s="157" t="e">
        <f>AL113-#REF!</f>
        <v>#REF!</v>
      </c>
      <c r="AM233" s="157" t="e">
        <f>AM113-#REF!</f>
        <v>#REF!</v>
      </c>
      <c r="AN233" s="157" t="e">
        <f>AN113-#REF!</f>
        <v>#REF!</v>
      </c>
      <c r="AO233" s="157" t="e">
        <f>AO113-#REF!</f>
        <v>#REF!</v>
      </c>
      <c r="AP233" s="157" t="e">
        <f>AP113-#REF!</f>
        <v>#REF!</v>
      </c>
      <c r="AQ233" s="157" t="e">
        <f>AQ113-#REF!</f>
        <v>#REF!</v>
      </c>
      <c r="AR233" s="157" t="e">
        <f>AR113-#REF!</f>
        <v>#REF!</v>
      </c>
    </row>
    <row r="234" spans="1:44" s="58" customFormat="1" x14ac:dyDescent="0.2">
      <c r="A234" s="44">
        <v>21</v>
      </c>
      <c r="B234" s="263" t="e">
        <f t="shared" si="255"/>
        <v>#REF!</v>
      </c>
      <c r="C234" s="263" t="e">
        <f t="shared" si="253"/>
        <v>#REF!</v>
      </c>
      <c r="D234" s="370" t="e">
        <f t="shared" si="245"/>
        <v>#REF!</v>
      </c>
      <c r="E234" s="157" t="e">
        <f>E114-#REF!</f>
        <v>#REF!</v>
      </c>
      <c r="F234" s="157" t="e">
        <f>F114-#REF!</f>
        <v>#REF!</v>
      </c>
      <c r="G234" s="157" t="e">
        <f>G114-#REF!</f>
        <v>#REF!</v>
      </c>
      <c r="H234" s="157" t="e">
        <f>H114-#REF!</f>
        <v>#REF!</v>
      </c>
      <c r="I234" s="157" t="e">
        <f>I114-#REF!</f>
        <v>#REF!</v>
      </c>
      <c r="J234" s="157" t="e">
        <f>J114-#REF!</f>
        <v>#REF!</v>
      </c>
      <c r="K234" s="157" t="e">
        <f>K114-#REF!</f>
        <v>#REF!</v>
      </c>
      <c r="L234" s="157" t="e">
        <f>L114-#REF!</f>
        <v>#REF!</v>
      </c>
      <c r="M234" s="157" t="e">
        <f>M114-#REF!</f>
        <v>#REF!</v>
      </c>
      <c r="N234" s="157" t="e">
        <f>N114-#REF!</f>
        <v>#REF!</v>
      </c>
      <c r="O234" s="157" t="e">
        <f>O114-#REF!</f>
        <v>#REF!</v>
      </c>
      <c r="P234" s="157" t="e">
        <f>P114-#REF!</f>
        <v>#REF!</v>
      </c>
      <c r="Q234" s="157" t="e">
        <f>Q114-#REF!</f>
        <v>#REF!</v>
      </c>
      <c r="R234" s="157" t="e">
        <f>R114-#REF!</f>
        <v>#REF!</v>
      </c>
      <c r="S234" s="157" t="e">
        <f>S114-#REF!</f>
        <v>#REF!</v>
      </c>
      <c r="T234" s="157" t="e">
        <f>T114-#REF!</f>
        <v>#REF!</v>
      </c>
      <c r="U234" s="157" t="e">
        <f>U114-#REF!</f>
        <v>#REF!</v>
      </c>
      <c r="V234" s="157" t="e">
        <f>V114-#REF!</f>
        <v>#REF!</v>
      </c>
      <c r="W234" s="157" t="e">
        <f>W114-#REF!</f>
        <v>#REF!</v>
      </c>
      <c r="X234" s="157" t="e">
        <f>X114-#REF!</f>
        <v>#REF!</v>
      </c>
      <c r="Y234" s="157" t="e">
        <f>Y114-#REF!</f>
        <v>#REF!</v>
      </c>
      <c r="Z234" s="157" t="e">
        <f>Z114-#REF!</f>
        <v>#REF!</v>
      </c>
      <c r="AA234" s="157" t="e">
        <f>AA114-#REF!</f>
        <v>#REF!</v>
      </c>
      <c r="AB234" s="157" t="e">
        <f>AB114-#REF!</f>
        <v>#REF!</v>
      </c>
      <c r="AC234" s="157" t="e">
        <f>AC114-#REF!</f>
        <v>#REF!</v>
      </c>
      <c r="AD234" s="157" t="e">
        <f>AD114-#REF!</f>
        <v>#REF!</v>
      </c>
      <c r="AE234" s="157" t="e">
        <f>AE114-#REF!</f>
        <v>#REF!</v>
      </c>
      <c r="AF234" s="157" t="e">
        <f>AF114-#REF!</f>
        <v>#REF!</v>
      </c>
      <c r="AG234" s="157" t="e">
        <f>AG114-#REF!</f>
        <v>#REF!</v>
      </c>
      <c r="AH234" s="157" t="e">
        <f>AH114-#REF!</f>
        <v>#REF!</v>
      </c>
      <c r="AI234" s="157" t="e">
        <f>AI114-#REF!</f>
        <v>#REF!</v>
      </c>
      <c r="AJ234" s="157" t="e">
        <f>AJ114-#REF!</f>
        <v>#REF!</v>
      </c>
      <c r="AK234" s="157" t="e">
        <f>AK114-#REF!</f>
        <v>#REF!</v>
      </c>
      <c r="AL234" s="157" t="e">
        <f>AL114-#REF!</f>
        <v>#REF!</v>
      </c>
      <c r="AM234" s="157" t="e">
        <f>AM114-#REF!</f>
        <v>#REF!</v>
      </c>
      <c r="AN234" s="157" t="e">
        <f>AN114-#REF!</f>
        <v>#REF!</v>
      </c>
      <c r="AO234" s="157" t="e">
        <f>AO114-#REF!</f>
        <v>#REF!</v>
      </c>
      <c r="AP234" s="157" t="e">
        <f>AP114-#REF!</f>
        <v>#REF!</v>
      </c>
      <c r="AQ234" s="157" t="e">
        <f>AQ114-#REF!</f>
        <v>#REF!</v>
      </c>
      <c r="AR234" s="157" t="e">
        <f>AR114-#REF!</f>
        <v>#REF!</v>
      </c>
    </row>
    <row r="235" spans="1:44" s="58" customFormat="1" x14ac:dyDescent="0.2">
      <c r="A235" s="44">
        <v>22</v>
      </c>
      <c r="B235" s="263" t="e">
        <f t="shared" si="255"/>
        <v>#REF!</v>
      </c>
      <c r="C235" s="263" t="e">
        <f t="shared" si="253"/>
        <v>#REF!</v>
      </c>
      <c r="D235" s="370" t="e">
        <f t="shared" si="245"/>
        <v>#REF!</v>
      </c>
      <c r="E235" s="157" t="e">
        <f>E115-#REF!</f>
        <v>#REF!</v>
      </c>
      <c r="F235" s="157" t="e">
        <f>F115-#REF!</f>
        <v>#REF!</v>
      </c>
      <c r="G235" s="157" t="e">
        <f>G115-#REF!</f>
        <v>#REF!</v>
      </c>
      <c r="H235" s="157" t="e">
        <f>H115-#REF!</f>
        <v>#REF!</v>
      </c>
      <c r="I235" s="157" t="e">
        <f>I115-#REF!</f>
        <v>#REF!</v>
      </c>
      <c r="J235" s="157" t="e">
        <f>J115-#REF!</f>
        <v>#REF!</v>
      </c>
      <c r="K235" s="157" t="e">
        <f>K115-#REF!</f>
        <v>#REF!</v>
      </c>
      <c r="L235" s="157" t="e">
        <f>L115-#REF!</f>
        <v>#REF!</v>
      </c>
      <c r="M235" s="157" t="e">
        <f>M115-#REF!</f>
        <v>#REF!</v>
      </c>
      <c r="N235" s="157" t="e">
        <f>N115-#REF!</f>
        <v>#REF!</v>
      </c>
      <c r="O235" s="157" t="e">
        <f>O115-#REF!</f>
        <v>#REF!</v>
      </c>
      <c r="P235" s="157" t="e">
        <f>P115-#REF!</f>
        <v>#REF!</v>
      </c>
      <c r="Q235" s="157" t="e">
        <f>Q115-#REF!</f>
        <v>#REF!</v>
      </c>
      <c r="R235" s="157" t="e">
        <f>R115-#REF!</f>
        <v>#REF!</v>
      </c>
      <c r="S235" s="157" t="e">
        <f>S115-#REF!</f>
        <v>#REF!</v>
      </c>
      <c r="T235" s="157" t="e">
        <f>T115-#REF!</f>
        <v>#REF!</v>
      </c>
      <c r="U235" s="157" t="e">
        <f>U115-#REF!</f>
        <v>#REF!</v>
      </c>
      <c r="V235" s="157" t="e">
        <f>V115-#REF!</f>
        <v>#REF!</v>
      </c>
      <c r="W235" s="157" t="e">
        <f>W115-#REF!</f>
        <v>#REF!</v>
      </c>
      <c r="X235" s="157" t="e">
        <f>X115-#REF!</f>
        <v>#REF!</v>
      </c>
      <c r="Y235" s="157" t="e">
        <f>Y115-#REF!</f>
        <v>#REF!</v>
      </c>
      <c r="Z235" s="157" t="e">
        <f>Z115-#REF!</f>
        <v>#REF!</v>
      </c>
      <c r="AA235" s="157" t="e">
        <f>AA115-#REF!</f>
        <v>#REF!</v>
      </c>
      <c r="AB235" s="157" t="e">
        <f>AB115-#REF!</f>
        <v>#REF!</v>
      </c>
      <c r="AC235" s="157" t="e">
        <f>AC115-#REF!</f>
        <v>#REF!</v>
      </c>
      <c r="AD235" s="157" t="e">
        <f>AD115-#REF!</f>
        <v>#REF!</v>
      </c>
      <c r="AE235" s="157" t="e">
        <f>AE115-#REF!</f>
        <v>#REF!</v>
      </c>
      <c r="AF235" s="157" t="e">
        <f>AF115-#REF!</f>
        <v>#REF!</v>
      </c>
      <c r="AG235" s="157" t="e">
        <f>AG115-#REF!</f>
        <v>#REF!</v>
      </c>
      <c r="AH235" s="157" t="e">
        <f>AH115-#REF!</f>
        <v>#REF!</v>
      </c>
      <c r="AI235" s="157" t="e">
        <f>AI115-#REF!</f>
        <v>#REF!</v>
      </c>
      <c r="AJ235" s="157" t="e">
        <f>AJ115-#REF!</f>
        <v>#REF!</v>
      </c>
      <c r="AK235" s="157" t="e">
        <f>AK115-#REF!</f>
        <v>#REF!</v>
      </c>
      <c r="AL235" s="157" t="e">
        <f>AL115-#REF!</f>
        <v>#REF!</v>
      </c>
      <c r="AM235" s="157" t="e">
        <f>AM115-#REF!</f>
        <v>#REF!</v>
      </c>
      <c r="AN235" s="157" t="e">
        <f>AN115-#REF!</f>
        <v>#REF!</v>
      </c>
      <c r="AO235" s="157" t="e">
        <f>AO115-#REF!</f>
        <v>#REF!</v>
      </c>
      <c r="AP235" s="157" t="e">
        <f>AP115-#REF!</f>
        <v>#REF!</v>
      </c>
      <c r="AQ235" s="157" t="e">
        <f>AQ115-#REF!</f>
        <v>#REF!</v>
      </c>
      <c r="AR235" s="157" t="e">
        <f>AR115-#REF!</f>
        <v>#REF!</v>
      </c>
    </row>
    <row r="236" spans="1:44" s="58" customFormat="1" x14ac:dyDescent="0.2">
      <c r="A236" s="44">
        <v>23</v>
      </c>
      <c r="B236" s="263" t="e">
        <f t="shared" si="255"/>
        <v>#REF!</v>
      </c>
      <c r="C236" s="263" t="e">
        <f t="shared" si="253"/>
        <v>#REF!</v>
      </c>
      <c r="D236" s="370" t="e">
        <f t="shared" si="245"/>
        <v>#REF!</v>
      </c>
      <c r="E236" s="157" t="e">
        <f>E116-#REF!</f>
        <v>#REF!</v>
      </c>
      <c r="F236" s="157" t="e">
        <f>F116-#REF!</f>
        <v>#REF!</v>
      </c>
      <c r="G236" s="157" t="e">
        <f>G116-#REF!</f>
        <v>#REF!</v>
      </c>
      <c r="H236" s="157" t="e">
        <f>H116-#REF!</f>
        <v>#REF!</v>
      </c>
      <c r="I236" s="157" t="e">
        <f>I116-#REF!</f>
        <v>#REF!</v>
      </c>
      <c r="J236" s="157" t="e">
        <f>J116-#REF!</f>
        <v>#REF!</v>
      </c>
      <c r="K236" s="157" t="e">
        <f>K116-#REF!</f>
        <v>#REF!</v>
      </c>
      <c r="L236" s="157" t="e">
        <f>L116-#REF!</f>
        <v>#REF!</v>
      </c>
      <c r="M236" s="157" t="e">
        <f>M116-#REF!</f>
        <v>#REF!</v>
      </c>
      <c r="N236" s="157" t="e">
        <f>N116-#REF!</f>
        <v>#REF!</v>
      </c>
      <c r="O236" s="157" t="e">
        <f>O116-#REF!</f>
        <v>#REF!</v>
      </c>
      <c r="P236" s="157" t="e">
        <f>P116-#REF!</f>
        <v>#REF!</v>
      </c>
      <c r="Q236" s="157" t="e">
        <f>Q116-#REF!</f>
        <v>#REF!</v>
      </c>
      <c r="R236" s="157" t="e">
        <f>R116-#REF!</f>
        <v>#REF!</v>
      </c>
      <c r="S236" s="157" t="e">
        <f>S116-#REF!</f>
        <v>#REF!</v>
      </c>
      <c r="T236" s="157" t="e">
        <f>T116-#REF!</f>
        <v>#REF!</v>
      </c>
      <c r="U236" s="157" t="e">
        <f>U116-#REF!</f>
        <v>#REF!</v>
      </c>
      <c r="V236" s="157" t="e">
        <f>V116-#REF!</f>
        <v>#REF!</v>
      </c>
      <c r="W236" s="157" t="e">
        <f>W116-#REF!</f>
        <v>#REF!</v>
      </c>
      <c r="X236" s="157" t="e">
        <f>X116-#REF!</f>
        <v>#REF!</v>
      </c>
      <c r="Y236" s="157" t="e">
        <f>Y116-#REF!</f>
        <v>#REF!</v>
      </c>
      <c r="Z236" s="157" t="e">
        <f>Z116-#REF!</f>
        <v>#REF!</v>
      </c>
      <c r="AA236" s="157" t="e">
        <f>AA116-#REF!</f>
        <v>#REF!</v>
      </c>
      <c r="AB236" s="157" t="e">
        <f>AB116-#REF!</f>
        <v>#REF!</v>
      </c>
      <c r="AC236" s="157" t="e">
        <f>AC116-#REF!</f>
        <v>#REF!</v>
      </c>
      <c r="AD236" s="157" t="e">
        <f>AD116-#REF!</f>
        <v>#REF!</v>
      </c>
      <c r="AE236" s="157" t="e">
        <f>AE116-#REF!</f>
        <v>#REF!</v>
      </c>
      <c r="AF236" s="157" t="e">
        <f>AF116-#REF!</f>
        <v>#REF!</v>
      </c>
      <c r="AG236" s="157" t="e">
        <f>AG116-#REF!</f>
        <v>#REF!</v>
      </c>
      <c r="AH236" s="157" t="e">
        <f>AH116-#REF!</f>
        <v>#REF!</v>
      </c>
      <c r="AI236" s="157" t="e">
        <f>AI116-#REF!</f>
        <v>#REF!</v>
      </c>
      <c r="AJ236" s="157" t="e">
        <f>AJ116-#REF!</f>
        <v>#REF!</v>
      </c>
      <c r="AK236" s="157" t="e">
        <f>AK116-#REF!</f>
        <v>#REF!</v>
      </c>
      <c r="AL236" s="157" t="e">
        <f>AL116-#REF!</f>
        <v>#REF!</v>
      </c>
      <c r="AM236" s="157" t="e">
        <f>AM116-#REF!</f>
        <v>#REF!</v>
      </c>
      <c r="AN236" s="157" t="e">
        <f>AN116-#REF!</f>
        <v>#REF!</v>
      </c>
      <c r="AO236" s="157" t="e">
        <f>AO116-#REF!</f>
        <v>#REF!</v>
      </c>
      <c r="AP236" s="157" t="e">
        <f>AP116-#REF!</f>
        <v>#REF!</v>
      </c>
      <c r="AQ236" s="157" t="e">
        <f>AQ116-#REF!</f>
        <v>#REF!</v>
      </c>
      <c r="AR236" s="157" t="e">
        <f>AR116-#REF!</f>
        <v>#REF!</v>
      </c>
    </row>
    <row r="237" spans="1:44" s="58" customFormat="1" x14ac:dyDescent="0.2">
      <c r="A237" s="44">
        <v>24</v>
      </c>
      <c r="B237" s="263" t="e">
        <f t="shared" si="255"/>
        <v>#REF!</v>
      </c>
      <c r="C237" s="263" t="e">
        <f t="shared" si="253"/>
        <v>#REF!</v>
      </c>
      <c r="D237" s="370" t="e">
        <f t="shared" si="245"/>
        <v>#REF!</v>
      </c>
      <c r="E237" s="157" t="e">
        <f>E117-#REF!</f>
        <v>#REF!</v>
      </c>
      <c r="F237" s="157" t="e">
        <f>F117-#REF!</f>
        <v>#REF!</v>
      </c>
      <c r="G237" s="157" t="e">
        <f>G117-#REF!</f>
        <v>#REF!</v>
      </c>
      <c r="H237" s="157" t="e">
        <f>H117-#REF!</f>
        <v>#REF!</v>
      </c>
      <c r="I237" s="157" t="e">
        <f>I117-#REF!</f>
        <v>#REF!</v>
      </c>
      <c r="J237" s="157" t="e">
        <f>J117-#REF!</f>
        <v>#REF!</v>
      </c>
      <c r="K237" s="157" t="e">
        <f>K117-#REF!</f>
        <v>#REF!</v>
      </c>
      <c r="L237" s="157" t="e">
        <f>L117-#REF!</f>
        <v>#REF!</v>
      </c>
      <c r="M237" s="157" t="e">
        <f>M117-#REF!</f>
        <v>#REF!</v>
      </c>
      <c r="N237" s="157" t="e">
        <f>N117-#REF!</f>
        <v>#REF!</v>
      </c>
      <c r="O237" s="157" t="e">
        <f>O117-#REF!</f>
        <v>#REF!</v>
      </c>
      <c r="P237" s="157" t="e">
        <f>P117-#REF!</f>
        <v>#REF!</v>
      </c>
      <c r="Q237" s="157" t="e">
        <f>Q117-#REF!</f>
        <v>#REF!</v>
      </c>
      <c r="R237" s="157" t="e">
        <f>R117-#REF!</f>
        <v>#REF!</v>
      </c>
      <c r="S237" s="157" t="e">
        <f>S117-#REF!</f>
        <v>#REF!</v>
      </c>
      <c r="T237" s="157" t="e">
        <f>T117-#REF!</f>
        <v>#REF!</v>
      </c>
      <c r="U237" s="157" t="e">
        <f>U117-#REF!</f>
        <v>#REF!</v>
      </c>
      <c r="V237" s="157" t="e">
        <f>V117-#REF!</f>
        <v>#REF!</v>
      </c>
      <c r="W237" s="157" t="e">
        <f>W117-#REF!</f>
        <v>#REF!</v>
      </c>
      <c r="X237" s="157" t="e">
        <f>X117-#REF!</f>
        <v>#REF!</v>
      </c>
      <c r="Y237" s="157" t="e">
        <f>Y117-#REF!</f>
        <v>#REF!</v>
      </c>
      <c r="Z237" s="157" t="e">
        <f>Z117-#REF!</f>
        <v>#REF!</v>
      </c>
      <c r="AA237" s="157" t="e">
        <f>AA117-#REF!</f>
        <v>#REF!</v>
      </c>
      <c r="AB237" s="157" t="e">
        <f>AB117-#REF!</f>
        <v>#REF!</v>
      </c>
      <c r="AC237" s="157" t="e">
        <f>AC117-#REF!</f>
        <v>#REF!</v>
      </c>
      <c r="AD237" s="157" t="e">
        <f>AD117-#REF!</f>
        <v>#REF!</v>
      </c>
      <c r="AE237" s="157" t="e">
        <f>AE117-#REF!</f>
        <v>#REF!</v>
      </c>
      <c r="AF237" s="157" t="e">
        <f>AF117-#REF!</f>
        <v>#REF!</v>
      </c>
      <c r="AG237" s="157" t="e">
        <f>AG117-#REF!</f>
        <v>#REF!</v>
      </c>
      <c r="AH237" s="157" t="e">
        <f>AH117-#REF!</f>
        <v>#REF!</v>
      </c>
      <c r="AI237" s="157" t="e">
        <f>AI117-#REF!</f>
        <v>#REF!</v>
      </c>
      <c r="AJ237" s="157" t="e">
        <f>AJ117-#REF!</f>
        <v>#REF!</v>
      </c>
      <c r="AK237" s="157" t="e">
        <f>AK117-#REF!</f>
        <v>#REF!</v>
      </c>
      <c r="AL237" s="157" t="e">
        <f>AL117-#REF!</f>
        <v>#REF!</v>
      </c>
      <c r="AM237" s="157" t="e">
        <f>AM117-#REF!</f>
        <v>#REF!</v>
      </c>
      <c r="AN237" s="157" t="e">
        <f>AN117-#REF!</f>
        <v>#REF!</v>
      </c>
      <c r="AO237" s="157" t="e">
        <f>AO117-#REF!</f>
        <v>#REF!</v>
      </c>
      <c r="AP237" s="157" t="e">
        <f>AP117-#REF!</f>
        <v>#REF!</v>
      </c>
      <c r="AQ237" s="157" t="e">
        <f>AQ117-#REF!</f>
        <v>#REF!</v>
      </c>
      <c r="AR237" s="157" t="e">
        <f>AR117-#REF!</f>
        <v>#REF!</v>
      </c>
    </row>
    <row r="238" spans="1:44" s="58" customFormat="1" x14ac:dyDescent="0.2">
      <c r="A238" s="44">
        <v>25</v>
      </c>
      <c r="B238" s="263" t="e">
        <f t="shared" si="255"/>
        <v>#REF!</v>
      </c>
      <c r="C238" s="263" t="e">
        <f t="shared" si="253"/>
        <v>#REF!</v>
      </c>
      <c r="D238" s="370" t="e">
        <f t="shared" si="245"/>
        <v>#REF!</v>
      </c>
      <c r="E238" s="157" t="e">
        <f>E118-#REF!</f>
        <v>#REF!</v>
      </c>
      <c r="F238" s="157" t="e">
        <f>F118-#REF!</f>
        <v>#REF!</v>
      </c>
      <c r="G238" s="157" t="e">
        <f>G118-#REF!</f>
        <v>#REF!</v>
      </c>
      <c r="H238" s="157" t="e">
        <f>H118-#REF!</f>
        <v>#REF!</v>
      </c>
      <c r="I238" s="157" t="e">
        <f>I118-#REF!</f>
        <v>#REF!</v>
      </c>
      <c r="J238" s="157" t="e">
        <f>J118-#REF!</f>
        <v>#REF!</v>
      </c>
      <c r="K238" s="157" t="e">
        <f>K118-#REF!</f>
        <v>#REF!</v>
      </c>
      <c r="L238" s="157" t="e">
        <f>L118-#REF!</f>
        <v>#REF!</v>
      </c>
      <c r="M238" s="157" t="e">
        <f>M118-#REF!</f>
        <v>#REF!</v>
      </c>
      <c r="N238" s="157" t="e">
        <f>N118-#REF!</f>
        <v>#REF!</v>
      </c>
      <c r="O238" s="157" t="e">
        <f>O118-#REF!</f>
        <v>#REF!</v>
      </c>
      <c r="P238" s="157" t="e">
        <f>P118-#REF!</f>
        <v>#REF!</v>
      </c>
      <c r="Q238" s="157" t="e">
        <f>Q118-#REF!</f>
        <v>#REF!</v>
      </c>
      <c r="R238" s="157" t="e">
        <f>R118-#REF!</f>
        <v>#REF!</v>
      </c>
      <c r="S238" s="157" t="e">
        <f>S118-#REF!</f>
        <v>#REF!</v>
      </c>
      <c r="T238" s="157" t="e">
        <f>T118-#REF!</f>
        <v>#REF!</v>
      </c>
      <c r="U238" s="157" t="e">
        <f>U118-#REF!</f>
        <v>#REF!</v>
      </c>
      <c r="V238" s="157" t="e">
        <f>V118-#REF!</f>
        <v>#REF!</v>
      </c>
      <c r="W238" s="157" t="e">
        <f>W118-#REF!</f>
        <v>#REF!</v>
      </c>
      <c r="X238" s="157" t="e">
        <f>X118-#REF!</f>
        <v>#REF!</v>
      </c>
      <c r="Y238" s="157" t="e">
        <f>Y118-#REF!</f>
        <v>#REF!</v>
      </c>
      <c r="Z238" s="157" t="e">
        <f>Z118-#REF!</f>
        <v>#REF!</v>
      </c>
      <c r="AA238" s="157" t="e">
        <f>AA118-#REF!</f>
        <v>#REF!</v>
      </c>
      <c r="AB238" s="157" t="e">
        <f>AB118-#REF!</f>
        <v>#REF!</v>
      </c>
      <c r="AC238" s="157" t="e">
        <f>AC118-#REF!</f>
        <v>#REF!</v>
      </c>
      <c r="AD238" s="157" t="e">
        <f>AD118-#REF!</f>
        <v>#REF!</v>
      </c>
      <c r="AE238" s="157" t="e">
        <f>AE118-#REF!</f>
        <v>#REF!</v>
      </c>
      <c r="AF238" s="157" t="e">
        <f>AF118-#REF!</f>
        <v>#REF!</v>
      </c>
      <c r="AG238" s="157" t="e">
        <f>AG118-#REF!</f>
        <v>#REF!</v>
      </c>
      <c r="AH238" s="157" t="e">
        <f>AH118-#REF!</f>
        <v>#REF!</v>
      </c>
      <c r="AI238" s="157" t="e">
        <f>AI118-#REF!</f>
        <v>#REF!</v>
      </c>
      <c r="AJ238" s="157" t="e">
        <f>AJ118-#REF!</f>
        <v>#REF!</v>
      </c>
      <c r="AK238" s="157" t="e">
        <f>AK118-#REF!</f>
        <v>#REF!</v>
      </c>
      <c r="AL238" s="157" t="e">
        <f>AL118-#REF!</f>
        <v>#REF!</v>
      </c>
      <c r="AM238" s="157" t="e">
        <f>AM118-#REF!</f>
        <v>#REF!</v>
      </c>
      <c r="AN238" s="157" t="e">
        <f>AN118-#REF!</f>
        <v>#REF!</v>
      </c>
      <c r="AO238" s="157" t="e">
        <f>AO118-#REF!</f>
        <v>#REF!</v>
      </c>
      <c r="AP238" s="157" t="e">
        <f>AP118-#REF!</f>
        <v>#REF!</v>
      </c>
      <c r="AQ238" s="157" t="e">
        <f>AQ118-#REF!</f>
        <v>#REF!</v>
      </c>
      <c r="AR238" s="157" t="e">
        <f>AR118-#REF!</f>
        <v>#REF!</v>
      </c>
    </row>
    <row r="239" spans="1:44" s="58" customFormat="1" x14ac:dyDescent="0.2">
      <c r="A239" s="44">
        <v>26</v>
      </c>
      <c r="B239" s="263" t="e">
        <f t="shared" si="255"/>
        <v>#REF!</v>
      </c>
      <c r="C239" s="263" t="e">
        <f t="shared" si="253"/>
        <v>#REF!</v>
      </c>
      <c r="D239" s="370" t="e">
        <f t="shared" si="245"/>
        <v>#REF!</v>
      </c>
      <c r="E239" s="157" t="e">
        <f>E119-#REF!</f>
        <v>#REF!</v>
      </c>
      <c r="F239" s="157" t="e">
        <f>F119-#REF!</f>
        <v>#REF!</v>
      </c>
      <c r="G239" s="157" t="e">
        <f>G119-#REF!</f>
        <v>#REF!</v>
      </c>
      <c r="H239" s="157" t="e">
        <f>H119-#REF!</f>
        <v>#REF!</v>
      </c>
      <c r="I239" s="157" t="e">
        <f>I119-#REF!</f>
        <v>#REF!</v>
      </c>
      <c r="J239" s="157" t="e">
        <f>J119-#REF!</f>
        <v>#REF!</v>
      </c>
      <c r="K239" s="157" t="e">
        <f>K119-#REF!</f>
        <v>#REF!</v>
      </c>
      <c r="L239" s="157" t="e">
        <f>L119-#REF!</f>
        <v>#REF!</v>
      </c>
      <c r="M239" s="157" t="e">
        <f>M119-#REF!</f>
        <v>#REF!</v>
      </c>
      <c r="N239" s="157" t="e">
        <f>N119-#REF!</f>
        <v>#REF!</v>
      </c>
      <c r="O239" s="157" t="e">
        <f>O119-#REF!</f>
        <v>#REF!</v>
      </c>
      <c r="P239" s="157" t="e">
        <f>P119-#REF!</f>
        <v>#REF!</v>
      </c>
      <c r="Q239" s="157" t="e">
        <f>Q119-#REF!</f>
        <v>#REF!</v>
      </c>
      <c r="R239" s="157" t="e">
        <f>R119-#REF!</f>
        <v>#REF!</v>
      </c>
      <c r="S239" s="157" t="e">
        <f>S119-#REF!</f>
        <v>#REF!</v>
      </c>
      <c r="T239" s="157" t="e">
        <f>T119-#REF!</f>
        <v>#REF!</v>
      </c>
      <c r="U239" s="157" t="e">
        <f>U119-#REF!</f>
        <v>#REF!</v>
      </c>
      <c r="V239" s="157" t="e">
        <f>V119-#REF!</f>
        <v>#REF!</v>
      </c>
      <c r="W239" s="157" t="e">
        <f>W119-#REF!</f>
        <v>#REF!</v>
      </c>
      <c r="X239" s="157" t="e">
        <f>X119-#REF!</f>
        <v>#REF!</v>
      </c>
      <c r="Y239" s="157" t="e">
        <f>Y119-#REF!</f>
        <v>#REF!</v>
      </c>
      <c r="Z239" s="157" t="e">
        <f>Z119-#REF!</f>
        <v>#REF!</v>
      </c>
      <c r="AA239" s="157" t="e">
        <f>AA119-#REF!</f>
        <v>#REF!</v>
      </c>
      <c r="AB239" s="157" t="e">
        <f>AB119-#REF!</f>
        <v>#REF!</v>
      </c>
      <c r="AC239" s="157" t="e">
        <f>AC119-#REF!</f>
        <v>#REF!</v>
      </c>
      <c r="AD239" s="157" t="e">
        <f>AD119-#REF!</f>
        <v>#REF!</v>
      </c>
      <c r="AE239" s="157" t="e">
        <f>AE119-#REF!</f>
        <v>#REF!</v>
      </c>
      <c r="AF239" s="157" t="e">
        <f>AF119-#REF!</f>
        <v>#REF!</v>
      </c>
      <c r="AG239" s="157" t="e">
        <f>AG119-#REF!</f>
        <v>#REF!</v>
      </c>
      <c r="AH239" s="157" t="e">
        <f>AH119-#REF!</f>
        <v>#REF!</v>
      </c>
      <c r="AI239" s="157" t="e">
        <f>AI119-#REF!</f>
        <v>#REF!</v>
      </c>
      <c r="AJ239" s="157" t="e">
        <f>AJ119-#REF!</f>
        <v>#REF!</v>
      </c>
      <c r="AK239" s="157" t="e">
        <f>AK119-#REF!</f>
        <v>#REF!</v>
      </c>
      <c r="AL239" s="157" t="e">
        <f>AL119-#REF!</f>
        <v>#REF!</v>
      </c>
      <c r="AM239" s="157" t="e">
        <f>AM119-#REF!</f>
        <v>#REF!</v>
      </c>
      <c r="AN239" s="157" t="e">
        <f>AN119-#REF!</f>
        <v>#REF!</v>
      </c>
      <c r="AO239" s="157" t="e">
        <f>AO119-#REF!</f>
        <v>#REF!</v>
      </c>
      <c r="AP239" s="157" t="e">
        <f>AP119-#REF!</f>
        <v>#REF!</v>
      </c>
      <c r="AQ239" s="157" t="e">
        <f>AQ119-#REF!</f>
        <v>#REF!</v>
      </c>
      <c r="AR239" s="157" t="e">
        <f>AR119-#REF!</f>
        <v>#REF!</v>
      </c>
    </row>
    <row r="240" spans="1:44" s="58" customFormat="1" x14ac:dyDescent="0.2">
      <c r="A240" s="44">
        <v>27</v>
      </c>
      <c r="B240" s="263" t="e">
        <f t="shared" si="255"/>
        <v>#REF!</v>
      </c>
      <c r="C240" s="263" t="e">
        <f t="shared" si="253"/>
        <v>#REF!</v>
      </c>
      <c r="D240" s="370" t="e">
        <f t="shared" si="245"/>
        <v>#REF!</v>
      </c>
      <c r="E240" s="157" t="e">
        <f>E120-#REF!</f>
        <v>#REF!</v>
      </c>
      <c r="F240" s="157" t="e">
        <f>F120-#REF!</f>
        <v>#REF!</v>
      </c>
      <c r="G240" s="157" t="e">
        <f>G120-#REF!</f>
        <v>#REF!</v>
      </c>
      <c r="H240" s="157" t="e">
        <f>H120-#REF!</f>
        <v>#REF!</v>
      </c>
      <c r="I240" s="157" t="e">
        <f>I120-#REF!</f>
        <v>#REF!</v>
      </c>
      <c r="J240" s="157" t="e">
        <f>J120-#REF!</f>
        <v>#REF!</v>
      </c>
      <c r="K240" s="157" t="e">
        <f>K120-#REF!</f>
        <v>#REF!</v>
      </c>
      <c r="L240" s="157" t="e">
        <f>L120-#REF!</f>
        <v>#REF!</v>
      </c>
      <c r="M240" s="157" t="e">
        <f>M120-#REF!</f>
        <v>#REF!</v>
      </c>
      <c r="N240" s="157" t="e">
        <f>N120-#REF!</f>
        <v>#REF!</v>
      </c>
      <c r="O240" s="157" t="e">
        <f>O120-#REF!</f>
        <v>#REF!</v>
      </c>
      <c r="P240" s="157" t="e">
        <f>P120-#REF!</f>
        <v>#REF!</v>
      </c>
      <c r="Q240" s="157" t="e">
        <f>Q120-#REF!</f>
        <v>#REF!</v>
      </c>
      <c r="R240" s="157" t="e">
        <f>R120-#REF!</f>
        <v>#REF!</v>
      </c>
      <c r="S240" s="157" t="e">
        <f>S120-#REF!</f>
        <v>#REF!</v>
      </c>
      <c r="T240" s="157" t="e">
        <f>T120-#REF!</f>
        <v>#REF!</v>
      </c>
      <c r="U240" s="157" t="e">
        <f>U120-#REF!</f>
        <v>#REF!</v>
      </c>
      <c r="V240" s="157" t="e">
        <f>V120-#REF!</f>
        <v>#REF!</v>
      </c>
      <c r="W240" s="157" t="e">
        <f>W120-#REF!</f>
        <v>#REF!</v>
      </c>
      <c r="X240" s="157" t="e">
        <f>X120-#REF!</f>
        <v>#REF!</v>
      </c>
      <c r="Y240" s="157" t="e">
        <f>Y120-#REF!</f>
        <v>#REF!</v>
      </c>
      <c r="Z240" s="157" t="e">
        <f>Z120-#REF!</f>
        <v>#REF!</v>
      </c>
      <c r="AA240" s="157" t="e">
        <f>AA120-#REF!</f>
        <v>#REF!</v>
      </c>
      <c r="AB240" s="157" t="e">
        <f>AB120-#REF!</f>
        <v>#REF!</v>
      </c>
      <c r="AC240" s="157" t="e">
        <f>AC120-#REF!</f>
        <v>#REF!</v>
      </c>
      <c r="AD240" s="157" t="e">
        <f>AD120-#REF!</f>
        <v>#REF!</v>
      </c>
      <c r="AE240" s="157" t="e">
        <f>AE120-#REF!</f>
        <v>#REF!</v>
      </c>
      <c r="AF240" s="157" t="e">
        <f>AF120-#REF!</f>
        <v>#REF!</v>
      </c>
      <c r="AG240" s="157" t="e">
        <f>AG120-#REF!</f>
        <v>#REF!</v>
      </c>
      <c r="AH240" s="157" t="e">
        <f>AH120-#REF!</f>
        <v>#REF!</v>
      </c>
      <c r="AI240" s="157" t="e">
        <f>AI120-#REF!</f>
        <v>#REF!</v>
      </c>
      <c r="AJ240" s="157" t="e">
        <f>AJ120-#REF!</f>
        <v>#REF!</v>
      </c>
      <c r="AK240" s="157" t="e">
        <f>AK120-#REF!</f>
        <v>#REF!</v>
      </c>
      <c r="AL240" s="157" t="e">
        <f>AL120-#REF!</f>
        <v>#REF!</v>
      </c>
      <c r="AM240" s="157" t="e">
        <f>AM120-#REF!</f>
        <v>#REF!</v>
      </c>
      <c r="AN240" s="157" t="e">
        <f>AN120-#REF!</f>
        <v>#REF!</v>
      </c>
      <c r="AO240" s="157" t="e">
        <f>AO120-#REF!</f>
        <v>#REF!</v>
      </c>
      <c r="AP240" s="157" t="e">
        <f>AP120-#REF!</f>
        <v>#REF!</v>
      </c>
      <c r="AQ240" s="157" t="e">
        <f>AQ120-#REF!</f>
        <v>#REF!</v>
      </c>
      <c r="AR240" s="157" t="e">
        <f>AR120-#REF!</f>
        <v>#REF!</v>
      </c>
    </row>
    <row r="241" spans="1:44" s="58" customFormat="1" x14ac:dyDescent="0.2">
      <c r="A241" s="44">
        <v>28</v>
      </c>
      <c r="B241" s="263" t="e">
        <f t="shared" si="255"/>
        <v>#REF!</v>
      </c>
      <c r="C241" s="263" t="e">
        <f t="shared" si="253"/>
        <v>#REF!</v>
      </c>
      <c r="D241" s="370" t="e">
        <f t="shared" si="245"/>
        <v>#REF!</v>
      </c>
      <c r="E241" s="157" t="e">
        <f>E121-#REF!</f>
        <v>#REF!</v>
      </c>
      <c r="F241" s="157" t="e">
        <f>F121-#REF!</f>
        <v>#REF!</v>
      </c>
      <c r="G241" s="157" t="e">
        <f>G121-#REF!</f>
        <v>#REF!</v>
      </c>
      <c r="H241" s="157" t="e">
        <f>H121-#REF!</f>
        <v>#REF!</v>
      </c>
      <c r="I241" s="157" t="e">
        <f>I121-#REF!</f>
        <v>#REF!</v>
      </c>
      <c r="J241" s="157" t="e">
        <f>J121-#REF!</f>
        <v>#REF!</v>
      </c>
      <c r="K241" s="157" t="e">
        <f>K121-#REF!</f>
        <v>#REF!</v>
      </c>
      <c r="L241" s="157" t="e">
        <f>L121-#REF!</f>
        <v>#REF!</v>
      </c>
      <c r="M241" s="157" t="e">
        <f>M121-#REF!</f>
        <v>#REF!</v>
      </c>
      <c r="N241" s="157" t="e">
        <f>N121-#REF!</f>
        <v>#REF!</v>
      </c>
      <c r="O241" s="157" t="e">
        <f>O121-#REF!</f>
        <v>#REF!</v>
      </c>
      <c r="P241" s="157" t="e">
        <f>P121-#REF!</f>
        <v>#REF!</v>
      </c>
      <c r="Q241" s="157" t="e">
        <f>Q121-#REF!</f>
        <v>#REF!</v>
      </c>
      <c r="R241" s="157" t="e">
        <f>R121-#REF!</f>
        <v>#REF!</v>
      </c>
      <c r="S241" s="157" t="e">
        <f>S121-#REF!</f>
        <v>#REF!</v>
      </c>
      <c r="T241" s="157" t="e">
        <f>T121-#REF!</f>
        <v>#REF!</v>
      </c>
      <c r="U241" s="157" t="e">
        <f>U121-#REF!</f>
        <v>#REF!</v>
      </c>
      <c r="V241" s="157" t="e">
        <f>V121-#REF!</f>
        <v>#REF!</v>
      </c>
      <c r="W241" s="157" t="e">
        <f>W121-#REF!</f>
        <v>#REF!</v>
      </c>
      <c r="X241" s="157" t="e">
        <f>X121-#REF!</f>
        <v>#REF!</v>
      </c>
      <c r="Y241" s="157" t="e">
        <f>Y121-#REF!</f>
        <v>#REF!</v>
      </c>
      <c r="Z241" s="157" t="e">
        <f>Z121-#REF!</f>
        <v>#REF!</v>
      </c>
      <c r="AA241" s="157" t="e">
        <f>AA121-#REF!</f>
        <v>#REF!</v>
      </c>
      <c r="AB241" s="157" t="e">
        <f>AB121-#REF!</f>
        <v>#REF!</v>
      </c>
      <c r="AC241" s="157" t="e">
        <f>AC121-#REF!</f>
        <v>#REF!</v>
      </c>
      <c r="AD241" s="157" t="e">
        <f>AD121-#REF!</f>
        <v>#REF!</v>
      </c>
      <c r="AE241" s="157" t="e">
        <f>AE121-#REF!</f>
        <v>#REF!</v>
      </c>
      <c r="AF241" s="157" t="e">
        <f>AF121-#REF!</f>
        <v>#REF!</v>
      </c>
      <c r="AG241" s="157" t="e">
        <f>AG121-#REF!</f>
        <v>#REF!</v>
      </c>
      <c r="AH241" s="157" t="e">
        <f>AH121-#REF!</f>
        <v>#REF!</v>
      </c>
      <c r="AI241" s="157" t="e">
        <f>AI121-#REF!</f>
        <v>#REF!</v>
      </c>
      <c r="AJ241" s="157" t="e">
        <f>AJ121-#REF!</f>
        <v>#REF!</v>
      </c>
      <c r="AK241" s="157" t="e">
        <f>AK121-#REF!</f>
        <v>#REF!</v>
      </c>
      <c r="AL241" s="157" t="e">
        <f>AL121-#REF!</f>
        <v>#REF!</v>
      </c>
      <c r="AM241" s="157" t="e">
        <f>AM121-#REF!</f>
        <v>#REF!</v>
      </c>
      <c r="AN241" s="157" t="e">
        <f>AN121-#REF!</f>
        <v>#REF!</v>
      </c>
      <c r="AO241" s="157" t="e">
        <f>AO121-#REF!</f>
        <v>#REF!</v>
      </c>
      <c r="AP241" s="157" t="e">
        <f>AP121-#REF!</f>
        <v>#REF!</v>
      </c>
      <c r="AQ241" s="157" t="e">
        <f>AQ121-#REF!</f>
        <v>#REF!</v>
      </c>
      <c r="AR241" s="157" t="e">
        <f>AR121-#REF!</f>
        <v>#REF!</v>
      </c>
    </row>
    <row r="242" spans="1:44" s="58" customFormat="1" x14ac:dyDescent="0.2">
      <c r="A242" s="44"/>
      <c r="B242" s="263" t="e">
        <f t="shared" si="255"/>
        <v>#REF!</v>
      </c>
      <c r="C242" s="263" t="e">
        <f t="shared" si="253"/>
        <v>#REF!</v>
      </c>
      <c r="D242" s="370" t="e">
        <f t="shared" si="245"/>
        <v>#REF!</v>
      </c>
      <c r="E242" s="157" t="e">
        <f>E122-#REF!</f>
        <v>#REF!</v>
      </c>
      <c r="F242" s="157" t="e">
        <f>F122-#REF!</f>
        <v>#REF!</v>
      </c>
      <c r="G242" s="157" t="e">
        <f>G122-#REF!</f>
        <v>#REF!</v>
      </c>
      <c r="H242" s="157" t="e">
        <f>H122-#REF!</f>
        <v>#REF!</v>
      </c>
      <c r="I242" s="157" t="e">
        <f>I122-#REF!</f>
        <v>#REF!</v>
      </c>
      <c r="J242" s="157" t="e">
        <f>J122-#REF!</f>
        <v>#REF!</v>
      </c>
      <c r="K242" s="157" t="e">
        <f>K122-#REF!</f>
        <v>#REF!</v>
      </c>
      <c r="L242" s="157" t="e">
        <f>L122-#REF!</f>
        <v>#REF!</v>
      </c>
      <c r="M242" s="157" t="e">
        <f>M122-#REF!</f>
        <v>#REF!</v>
      </c>
      <c r="N242" s="157" t="e">
        <f>N122-#REF!</f>
        <v>#REF!</v>
      </c>
      <c r="O242" s="157" t="e">
        <f>O122-#REF!</f>
        <v>#REF!</v>
      </c>
      <c r="P242" s="157" t="e">
        <f>P122-#REF!</f>
        <v>#REF!</v>
      </c>
      <c r="Q242" s="157" t="e">
        <f>Q122-#REF!</f>
        <v>#REF!</v>
      </c>
      <c r="R242" s="157" t="e">
        <f>R122-#REF!</f>
        <v>#REF!</v>
      </c>
      <c r="S242" s="157" t="e">
        <f>S122-#REF!</f>
        <v>#REF!</v>
      </c>
      <c r="T242" s="157" t="e">
        <f>T122-#REF!</f>
        <v>#REF!</v>
      </c>
      <c r="U242" s="157" t="e">
        <f>U122-#REF!</f>
        <v>#REF!</v>
      </c>
      <c r="V242" s="157" t="e">
        <f>V122-#REF!</f>
        <v>#REF!</v>
      </c>
      <c r="W242" s="157" t="e">
        <f>W122-#REF!</f>
        <v>#REF!</v>
      </c>
      <c r="X242" s="157" t="e">
        <f>X122-#REF!</f>
        <v>#REF!</v>
      </c>
      <c r="Y242" s="157" t="e">
        <f>Y122-#REF!</f>
        <v>#REF!</v>
      </c>
      <c r="Z242" s="157" t="e">
        <f>Z122-#REF!</f>
        <v>#REF!</v>
      </c>
      <c r="AA242" s="157" t="e">
        <f>AA122-#REF!</f>
        <v>#REF!</v>
      </c>
      <c r="AB242" s="157" t="e">
        <f>AB122-#REF!</f>
        <v>#REF!</v>
      </c>
      <c r="AC242" s="157" t="e">
        <f>AC122-#REF!</f>
        <v>#REF!</v>
      </c>
      <c r="AD242" s="157" t="e">
        <f>AD122-#REF!</f>
        <v>#REF!</v>
      </c>
      <c r="AE242" s="157" t="e">
        <f>AE122-#REF!</f>
        <v>#REF!</v>
      </c>
      <c r="AF242" s="157" t="e">
        <f>AF122-#REF!</f>
        <v>#REF!</v>
      </c>
      <c r="AG242" s="157" t="e">
        <f>AG122-#REF!</f>
        <v>#REF!</v>
      </c>
      <c r="AH242" s="157" t="e">
        <f>AH122-#REF!</f>
        <v>#REF!</v>
      </c>
      <c r="AI242" s="157" t="e">
        <f>AI122-#REF!</f>
        <v>#REF!</v>
      </c>
      <c r="AJ242" s="157" t="e">
        <f>AJ122-#REF!</f>
        <v>#REF!</v>
      </c>
      <c r="AK242" s="157" t="e">
        <f>AK122-#REF!</f>
        <v>#REF!</v>
      </c>
      <c r="AL242" s="157" t="e">
        <f>AL122-#REF!</f>
        <v>#REF!</v>
      </c>
      <c r="AM242" s="157" t="e">
        <f>AM122-#REF!</f>
        <v>#REF!</v>
      </c>
      <c r="AN242" s="157" t="e">
        <f>AN122-#REF!</f>
        <v>#REF!</v>
      </c>
      <c r="AO242" s="157" t="e">
        <f>AO122-#REF!</f>
        <v>#REF!</v>
      </c>
      <c r="AP242" s="157" t="e">
        <f>AP122-#REF!</f>
        <v>#REF!</v>
      </c>
      <c r="AQ242" s="157" t="e">
        <f>AQ122-#REF!</f>
        <v>#REF!</v>
      </c>
      <c r="AR242" s="157" t="e">
        <f>AR122-#REF!</f>
        <v>#REF!</v>
      </c>
    </row>
    <row r="243" spans="1:44" s="58" customFormat="1" hidden="1" x14ac:dyDescent="0.2">
      <c r="A243" s="44"/>
      <c r="B243" s="263" t="e">
        <f t="shared" si="255"/>
        <v>#REF!</v>
      </c>
      <c r="C243" s="263" t="e">
        <f t="shared" si="253"/>
        <v>#REF!</v>
      </c>
      <c r="D243" s="370" t="e">
        <f t="shared" si="245"/>
        <v>#REF!</v>
      </c>
      <c r="E243" s="157" t="e">
        <f>E123-#REF!</f>
        <v>#REF!</v>
      </c>
      <c r="F243" s="157" t="e">
        <f>F123-#REF!</f>
        <v>#REF!</v>
      </c>
      <c r="G243" s="157" t="e">
        <f>G123-#REF!</f>
        <v>#REF!</v>
      </c>
      <c r="H243" s="157" t="e">
        <f>H123-#REF!</f>
        <v>#REF!</v>
      </c>
      <c r="I243" s="157" t="e">
        <f>I123-#REF!</f>
        <v>#REF!</v>
      </c>
      <c r="J243" s="157" t="e">
        <f>J123-#REF!</f>
        <v>#REF!</v>
      </c>
      <c r="K243" s="157" t="e">
        <f>K123-#REF!</f>
        <v>#REF!</v>
      </c>
      <c r="L243" s="157" t="e">
        <f>L123-#REF!</f>
        <v>#REF!</v>
      </c>
      <c r="M243" s="157" t="e">
        <f>M123-#REF!</f>
        <v>#REF!</v>
      </c>
      <c r="N243" s="157" t="e">
        <f>N123-#REF!</f>
        <v>#REF!</v>
      </c>
      <c r="O243" s="157" t="e">
        <f>O123-#REF!</f>
        <v>#REF!</v>
      </c>
      <c r="P243" s="157" t="e">
        <f>P123-#REF!</f>
        <v>#REF!</v>
      </c>
      <c r="Q243" s="157" t="e">
        <f>Q123-#REF!</f>
        <v>#REF!</v>
      </c>
      <c r="R243" s="157" t="e">
        <f>R123-#REF!</f>
        <v>#REF!</v>
      </c>
      <c r="S243" s="157" t="e">
        <f>S123-#REF!</f>
        <v>#REF!</v>
      </c>
      <c r="T243" s="157" t="e">
        <f>T123-#REF!</f>
        <v>#REF!</v>
      </c>
      <c r="U243" s="157" t="e">
        <f>U123-#REF!</f>
        <v>#REF!</v>
      </c>
      <c r="V243" s="157" t="e">
        <f>V123-#REF!</f>
        <v>#REF!</v>
      </c>
      <c r="W243" s="157" t="e">
        <f>W123-#REF!</f>
        <v>#REF!</v>
      </c>
      <c r="X243" s="157" t="e">
        <f>X123-#REF!</f>
        <v>#REF!</v>
      </c>
      <c r="Y243" s="157" t="e">
        <f>Y123-#REF!</f>
        <v>#REF!</v>
      </c>
      <c r="Z243" s="157" t="e">
        <f>Z123-#REF!</f>
        <v>#REF!</v>
      </c>
      <c r="AA243" s="157" t="e">
        <f>AA123-#REF!</f>
        <v>#REF!</v>
      </c>
      <c r="AB243" s="157" t="e">
        <f>AB123-#REF!</f>
        <v>#REF!</v>
      </c>
      <c r="AC243" s="157" t="e">
        <f>AC123-#REF!</f>
        <v>#REF!</v>
      </c>
      <c r="AD243" s="157" t="e">
        <f>AD123-#REF!</f>
        <v>#REF!</v>
      </c>
      <c r="AE243" s="157" t="e">
        <f>AE123-#REF!</f>
        <v>#REF!</v>
      </c>
      <c r="AF243" s="157" t="e">
        <f>AF123-#REF!</f>
        <v>#REF!</v>
      </c>
      <c r="AG243" s="157" t="e">
        <f>AG123-#REF!</f>
        <v>#REF!</v>
      </c>
      <c r="AH243" s="157" t="e">
        <f>AH123-#REF!</f>
        <v>#REF!</v>
      </c>
      <c r="AI243" s="157" t="e">
        <f>AI123-#REF!</f>
        <v>#REF!</v>
      </c>
      <c r="AJ243" s="157" t="e">
        <f>AJ123-#REF!</f>
        <v>#REF!</v>
      </c>
      <c r="AK243" s="157" t="e">
        <f>AK123-#REF!</f>
        <v>#REF!</v>
      </c>
      <c r="AL243" s="157" t="e">
        <f>AL123-#REF!</f>
        <v>#REF!</v>
      </c>
      <c r="AM243" s="157" t="e">
        <f>AM123-#REF!</f>
        <v>#REF!</v>
      </c>
      <c r="AN243" s="157" t="e">
        <f>AN123-#REF!</f>
        <v>#REF!</v>
      </c>
      <c r="AO243" s="157" t="e">
        <f>AO123-#REF!</f>
        <v>#REF!</v>
      </c>
      <c r="AP243" s="157" t="e">
        <f>AP123-#REF!</f>
        <v>#REF!</v>
      </c>
      <c r="AQ243" s="157" t="e">
        <f>AQ123-#REF!</f>
        <v>#REF!</v>
      </c>
      <c r="AR243" s="157" t="e">
        <f>AR123-#REF!</f>
        <v>#REF!</v>
      </c>
    </row>
    <row r="244" spans="1:44" s="58" customFormat="1" x14ac:dyDescent="0.2">
      <c r="A244" s="44"/>
      <c r="B244" s="263" t="e">
        <f t="shared" si="255"/>
        <v>#REF!</v>
      </c>
      <c r="C244" s="263" t="e">
        <f t="shared" si="253"/>
        <v>#REF!</v>
      </c>
      <c r="D244" s="370" t="e">
        <f t="shared" si="245"/>
        <v>#REF!</v>
      </c>
      <c r="E244" s="157" t="e">
        <f>E124-#REF!</f>
        <v>#REF!</v>
      </c>
      <c r="F244" s="157" t="e">
        <f>F124-#REF!</f>
        <v>#REF!</v>
      </c>
      <c r="G244" s="157" t="e">
        <f>G124-#REF!</f>
        <v>#REF!</v>
      </c>
      <c r="H244" s="157" t="e">
        <f>H124-#REF!</f>
        <v>#REF!</v>
      </c>
      <c r="I244" s="157" t="e">
        <f>I124-#REF!</f>
        <v>#REF!</v>
      </c>
      <c r="J244" s="157" t="e">
        <f>J124-#REF!</f>
        <v>#REF!</v>
      </c>
      <c r="K244" s="157" t="e">
        <f>K124-#REF!</f>
        <v>#REF!</v>
      </c>
      <c r="L244" s="157" t="e">
        <f>L124-#REF!</f>
        <v>#REF!</v>
      </c>
      <c r="M244" s="157" t="e">
        <f>M124-#REF!</f>
        <v>#REF!</v>
      </c>
      <c r="N244" s="157" t="e">
        <f>N124-#REF!</f>
        <v>#REF!</v>
      </c>
      <c r="O244" s="157" t="e">
        <f>O124-#REF!</f>
        <v>#REF!</v>
      </c>
      <c r="P244" s="157" t="e">
        <f>P124-#REF!</f>
        <v>#REF!</v>
      </c>
      <c r="Q244" s="157" t="e">
        <f>Q124-#REF!</f>
        <v>#REF!</v>
      </c>
      <c r="R244" s="157" t="e">
        <f>R124-#REF!</f>
        <v>#REF!</v>
      </c>
      <c r="S244" s="157" t="e">
        <f>S124-#REF!</f>
        <v>#REF!</v>
      </c>
      <c r="T244" s="157" t="e">
        <f>T124-#REF!</f>
        <v>#REF!</v>
      </c>
      <c r="U244" s="157" t="e">
        <f>U124-#REF!</f>
        <v>#REF!</v>
      </c>
      <c r="V244" s="157" t="e">
        <f>V124-#REF!</f>
        <v>#REF!</v>
      </c>
      <c r="W244" s="157" t="e">
        <f>W124-#REF!</f>
        <v>#REF!</v>
      </c>
      <c r="X244" s="157" t="e">
        <f>X124-#REF!</f>
        <v>#REF!</v>
      </c>
      <c r="Y244" s="157" t="e">
        <f>Y124-#REF!</f>
        <v>#REF!</v>
      </c>
      <c r="Z244" s="157" t="e">
        <f>Z124-#REF!</f>
        <v>#REF!</v>
      </c>
      <c r="AA244" s="157" t="e">
        <f>AA124-#REF!</f>
        <v>#REF!</v>
      </c>
      <c r="AB244" s="157" t="e">
        <f>AB124-#REF!</f>
        <v>#REF!</v>
      </c>
      <c r="AC244" s="157" t="e">
        <f>AC124-#REF!</f>
        <v>#REF!</v>
      </c>
      <c r="AD244" s="157" t="e">
        <f>AD124-#REF!</f>
        <v>#REF!</v>
      </c>
      <c r="AE244" s="157" t="e">
        <f>AE124-#REF!</f>
        <v>#REF!</v>
      </c>
      <c r="AF244" s="157" t="e">
        <f>AF124-#REF!</f>
        <v>#REF!</v>
      </c>
      <c r="AG244" s="157" t="e">
        <f>AG124-#REF!</f>
        <v>#REF!</v>
      </c>
      <c r="AH244" s="157" t="e">
        <f>AH124-#REF!</f>
        <v>#REF!</v>
      </c>
      <c r="AI244" s="157" t="e">
        <f>AI124-#REF!</f>
        <v>#REF!</v>
      </c>
      <c r="AJ244" s="157" t="e">
        <f>AJ124-#REF!</f>
        <v>#REF!</v>
      </c>
      <c r="AK244" s="157" t="e">
        <f>AK124-#REF!</f>
        <v>#REF!</v>
      </c>
      <c r="AL244" s="157" t="e">
        <f>AL124-#REF!</f>
        <v>#REF!</v>
      </c>
      <c r="AM244" s="157" t="e">
        <f>AM124-#REF!</f>
        <v>#REF!</v>
      </c>
      <c r="AN244" s="157" t="e">
        <f>AN124-#REF!</f>
        <v>#REF!</v>
      </c>
      <c r="AO244" s="157" t="e">
        <f>AO124-#REF!</f>
        <v>#REF!</v>
      </c>
      <c r="AP244" s="157" t="e">
        <f>AP124-#REF!</f>
        <v>#REF!</v>
      </c>
      <c r="AQ244" s="157" t="e">
        <f>AQ124-#REF!</f>
        <v>#REF!</v>
      </c>
      <c r="AR244" s="157" t="e">
        <f>AR124-#REF!</f>
        <v>#REF!</v>
      </c>
    </row>
    <row r="245" spans="1:44" s="58" customFormat="1" x14ac:dyDescent="0.2">
      <c r="A245" s="44"/>
      <c r="B245" s="263" t="e">
        <f t="shared" si="255"/>
        <v>#REF!</v>
      </c>
      <c r="C245" s="263" t="e">
        <f t="shared" si="253"/>
        <v>#REF!</v>
      </c>
      <c r="D245" s="370" t="e">
        <f t="shared" si="245"/>
        <v>#REF!</v>
      </c>
      <c r="E245" s="157" t="e">
        <f>E125-#REF!</f>
        <v>#REF!</v>
      </c>
      <c r="F245" s="157" t="e">
        <f>F125-#REF!</f>
        <v>#REF!</v>
      </c>
      <c r="G245" s="157" t="e">
        <f>G125-#REF!</f>
        <v>#REF!</v>
      </c>
      <c r="H245" s="157" t="e">
        <f>H125-#REF!</f>
        <v>#REF!</v>
      </c>
      <c r="I245" s="157" t="e">
        <f>I125-#REF!</f>
        <v>#REF!</v>
      </c>
      <c r="J245" s="157" t="e">
        <f>J125-#REF!</f>
        <v>#REF!</v>
      </c>
      <c r="K245" s="157" t="e">
        <f>K125-#REF!</f>
        <v>#REF!</v>
      </c>
      <c r="L245" s="157" t="e">
        <f>L125-#REF!</f>
        <v>#REF!</v>
      </c>
      <c r="M245" s="157" t="e">
        <f>M125-#REF!</f>
        <v>#REF!</v>
      </c>
      <c r="N245" s="157" t="e">
        <f>N125-#REF!</f>
        <v>#REF!</v>
      </c>
      <c r="O245" s="157" t="e">
        <f>O125-#REF!</f>
        <v>#REF!</v>
      </c>
      <c r="P245" s="157" t="e">
        <f>P125-#REF!</f>
        <v>#REF!</v>
      </c>
      <c r="Q245" s="157" t="e">
        <f>Q125-#REF!</f>
        <v>#REF!</v>
      </c>
      <c r="R245" s="157" t="e">
        <f>R125-#REF!</f>
        <v>#REF!</v>
      </c>
      <c r="S245" s="157" t="e">
        <f>S125-#REF!</f>
        <v>#REF!</v>
      </c>
      <c r="T245" s="157" t="e">
        <f>T125-#REF!</f>
        <v>#REF!</v>
      </c>
      <c r="U245" s="157" t="e">
        <f>U125-#REF!</f>
        <v>#REF!</v>
      </c>
      <c r="V245" s="157" t="e">
        <f>V125-#REF!</f>
        <v>#REF!</v>
      </c>
      <c r="W245" s="157" t="e">
        <f>W125-#REF!</f>
        <v>#REF!</v>
      </c>
      <c r="X245" s="157" t="e">
        <f>X125-#REF!</f>
        <v>#REF!</v>
      </c>
      <c r="Y245" s="157" t="e">
        <f>Y125-#REF!</f>
        <v>#REF!</v>
      </c>
      <c r="Z245" s="157" t="e">
        <f>Z125-#REF!</f>
        <v>#REF!</v>
      </c>
      <c r="AA245" s="157" t="e">
        <f>AA125-#REF!</f>
        <v>#REF!</v>
      </c>
      <c r="AB245" s="157" t="e">
        <f>AB125-#REF!</f>
        <v>#REF!</v>
      </c>
      <c r="AC245" s="157" t="e">
        <f>AC125-#REF!</f>
        <v>#REF!</v>
      </c>
      <c r="AD245" s="157" t="e">
        <f>AD125-#REF!</f>
        <v>#REF!</v>
      </c>
      <c r="AE245" s="157" t="e">
        <f>AE125-#REF!</f>
        <v>#REF!</v>
      </c>
      <c r="AF245" s="157" t="e">
        <f>AF125-#REF!</f>
        <v>#REF!</v>
      </c>
      <c r="AG245" s="157" t="e">
        <f>AG125-#REF!</f>
        <v>#REF!</v>
      </c>
      <c r="AH245" s="157" t="e">
        <f>AH125-#REF!</f>
        <v>#REF!</v>
      </c>
      <c r="AI245" s="157" t="e">
        <f>AI125-#REF!</f>
        <v>#REF!</v>
      </c>
      <c r="AJ245" s="157" t="e">
        <f>AJ125-#REF!</f>
        <v>#REF!</v>
      </c>
      <c r="AK245" s="157" t="e">
        <f>AK125-#REF!</f>
        <v>#REF!</v>
      </c>
      <c r="AL245" s="157" t="e">
        <f>AL125-#REF!</f>
        <v>#REF!</v>
      </c>
      <c r="AM245" s="157" t="e">
        <f>AM125-#REF!</f>
        <v>#REF!</v>
      </c>
      <c r="AN245" s="157" t="e">
        <f>AN125-#REF!</f>
        <v>#REF!</v>
      </c>
      <c r="AO245" s="157" t="e">
        <f>AO125-#REF!</f>
        <v>#REF!</v>
      </c>
      <c r="AP245" s="157" t="e">
        <f>AP125-#REF!</f>
        <v>#REF!</v>
      </c>
      <c r="AQ245" s="157" t="e">
        <f>AQ125-#REF!</f>
        <v>#REF!</v>
      </c>
      <c r="AR245" s="157" t="e">
        <f>AR125-#REF!</f>
        <v>#REF!</v>
      </c>
    </row>
    <row r="246" spans="1:44" s="58" customFormat="1" ht="33.75" x14ac:dyDescent="0.2">
      <c r="A246" s="44"/>
      <c r="B246" s="263">
        <f t="shared" si="255"/>
        <v>17</v>
      </c>
      <c r="C246" s="263" t="str">
        <f t="shared" si="253"/>
        <v>…………... ( se vor adauga linii si se vor completa conform prevederilor ghidurilor specifice)</v>
      </c>
      <c r="D246" s="370">
        <f t="shared" si="245"/>
        <v>0</v>
      </c>
      <c r="E246" s="157">
        <f t="shared" ref="E246" si="272">E126-E32</f>
        <v>0</v>
      </c>
      <c r="F246" s="157">
        <f t="shared" ref="F246:T246" si="273">F126-F32</f>
        <v>0</v>
      </c>
      <c r="G246" s="157">
        <f t="shared" si="273"/>
        <v>0</v>
      </c>
      <c r="H246" s="157">
        <f t="shared" si="273"/>
        <v>0</v>
      </c>
      <c r="I246" s="157">
        <f t="shared" si="273"/>
        <v>0</v>
      </c>
      <c r="J246" s="157">
        <f t="shared" si="273"/>
        <v>0</v>
      </c>
      <c r="K246" s="157">
        <f t="shared" si="273"/>
        <v>0</v>
      </c>
      <c r="L246" s="157">
        <f t="shared" si="273"/>
        <v>0</v>
      </c>
      <c r="M246" s="157">
        <f t="shared" si="273"/>
        <v>0</v>
      </c>
      <c r="N246" s="157">
        <f t="shared" si="273"/>
        <v>0</v>
      </c>
      <c r="O246" s="157">
        <f t="shared" si="273"/>
        <v>0</v>
      </c>
      <c r="P246" s="157">
        <f t="shared" si="273"/>
        <v>0</v>
      </c>
      <c r="Q246" s="157">
        <f t="shared" si="273"/>
        <v>0</v>
      </c>
      <c r="R246" s="157">
        <f t="shared" si="273"/>
        <v>0</v>
      </c>
      <c r="S246" s="157">
        <f t="shared" si="273"/>
        <v>0</v>
      </c>
      <c r="T246" s="157">
        <f t="shared" si="273"/>
        <v>0</v>
      </c>
      <c r="U246" s="157">
        <f t="shared" ref="U246:AR246" si="274">U126-U32</f>
        <v>0</v>
      </c>
      <c r="V246" s="157">
        <f t="shared" si="274"/>
        <v>0</v>
      </c>
      <c r="W246" s="157">
        <f t="shared" si="274"/>
        <v>0</v>
      </c>
      <c r="X246" s="157">
        <f t="shared" si="274"/>
        <v>0</v>
      </c>
      <c r="Y246" s="157">
        <f t="shared" si="274"/>
        <v>0</v>
      </c>
      <c r="Z246" s="157">
        <f t="shared" si="274"/>
        <v>0</v>
      </c>
      <c r="AA246" s="157">
        <f t="shared" si="274"/>
        <v>0</v>
      </c>
      <c r="AB246" s="157">
        <f t="shared" si="274"/>
        <v>0</v>
      </c>
      <c r="AC246" s="157">
        <f t="shared" si="274"/>
        <v>0</v>
      </c>
      <c r="AD246" s="157">
        <f t="shared" si="274"/>
        <v>0</v>
      </c>
      <c r="AE246" s="157">
        <f t="shared" si="274"/>
        <v>0</v>
      </c>
      <c r="AF246" s="157">
        <f t="shared" si="274"/>
        <v>0</v>
      </c>
      <c r="AG246" s="157">
        <f t="shared" si="274"/>
        <v>0</v>
      </c>
      <c r="AH246" s="157">
        <f t="shared" si="274"/>
        <v>0</v>
      </c>
      <c r="AI246" s="157">
        <f t="shared" si="274"/>
        <v>0</v>
      </c>
      <c r="AJ246" s="157">
        <f t="shared" si="274"/>
        <v>0</v>
      </c>
      <c r="AK246" s="157">
        <f t="shared" si="274"/>
        <v>0</v>
      </c>
      <c r="AL246" s="157">
        <f t="shared" si="274"/>
        <v>0</v>
      </c>
      <c r="AM246" s="157">
        <f t="shared" si="274"/>
        <v>0</v>
      </c>
      <c r="AN246" s="157">
        <f t="shared" si="274"/>
        <v>0</v>
      </c>
      <c r="AO246" s="157">
        <f t="shared" si="274"/>
        <v>0</v>
      </c>
      <c r="AP246" s="157">
        <f t="shared" si="274"/>
        <v>0</v>
      </c>
      <c r="AQ246" s="157">
        <f t="shared" si="274"/>
        <v>0</v>
      </c>
      <c r="AR246" s="157">
        <f t="shared" si="274"/>
        <v>0</v>
      </c>
    </row>
    <row r="247" spans="1:44" s="58" customFormat="1" ht="33.75" x14ac:dyDescent="0.2">
      <c r="A247" s="44"/>
      <c r="B247" s="263">
        <f t="shared" si="255"/>
        <v>18</v>
      </c>
      <c r="C247" s="263" t="str">
        <f t="shared" si="253"/>
        <v>………………. ( se vor adauga linii si se vor completa conform prevederilor ghidurilor specifice)</v>
      </c>
      <c r="D247" s="370">
        <f t="shared" ref="D247:D250" si="275">SUM(E247:AR247)</f>
        <v>0</v>
      </c>
      <c r="E247" s="157">
        <f t="shared" ref="E247" si="276">E127-E33</f>
        <v>0</v>
      </c>
      <c r="F247" s="157">
        <f t="shared" ref="F247:T247" si="277">F127-F33</f>
        <v>0</v>
      </c>
      <c r="G247" s="157">
        <f t="shared" si="277"/>
        <v>0</v>
      </c>
      <c r="H247" s="157">
        <f t="shared" si="277"/>
        <v>0</v>
      </c>
      <c r="I247" s="157">
        <f t="shared" si="277"/>
        <v>0</v>
      </c>
      <c r="J247" s="157">
        <f t="shared" si="277"/>
        <v>0</v>
      </c>
      <c r="K247" s="157">
        <f t="shared" si="277"/>
        <v>0</v>
      </c>
      <c r="L247" s="157">
        <f t="shared" si="277"/>
        <v>0</v>
      </c>
      <c r="M247" s="157">
        <f t="shared" si="277"/>
        <v>0</v>
      </c>
      <c r="N247" s="157">
        <f t="shared" si="277"/>
        <v>0</v>
      </c>
      <c r="O247" s="157">
        <f t="shared" si="277"/>
        <v>0</v>
      </c>
      <c r="P247" s="157">
        <f t="shared" si="277"/>
        <v>0</v>
      </c>
      <c r="Q247" s="157">
        <f t="shared" si="277"/>
        <v>0</v>
      </c>
      <c r="R247" s="157">
        <f t="shared" si="277"/>
        <v>0</v>
      </c>
      <c r="S247" s="157">
        <f t="shared" si="277"/>
        <v>0</v>
      </c>
      <c r="T247" s="157">
        <f t="shared" si="277"/>
        <v>0</v>
      </c>
      <c r="U247" s="157">
        <f t="shared" ref="U247:AR247" si="278">U127-U33</f>
        <v>0</v>
      </c>
      <c r="V247" s="157">
        <f t="shared" si="278"/>
        <v>0</v>
      </c>
      <c r="W247" s="157">
        <f t="shared" si="278"/>
        <v>0</v>
      </c>
      <c r="X247" s="157">
        <f t="shared" si="278"/>
        <v>0</v>
      </c>
      <c r="Y247" s="157">
        <f t="shared" si="278"/>
        <v>0</v>
      </c>
      <c r="Z247" s="157">
        <f t="shared" si="278"/>
        <v>0</v>
      </c>
      <c r="AA247" s="157">
        <f t="shared" si="278"/>
        <v>0</v>
      </c>
      <c r="AB247" s="157">
        <f t="shared" si="278"/>
        <v>0</v>
      </c>
      <c r="AC247" s="157">
        <f t="shared" si="278"/>
        <v>0</v>
      </c>
      <c r="AD247" s="157">
        <f t="shared" si="278"/>
        <v>0</v>
      </c>
      <c r="AE247" s="157">
        <f t="shared" si="278"/>
        <v>0</v>
      </c>
      <c r="AF247" s="157">
        <f t="shared" si="278"/>
        <v>0</v>
      </c>
      <c r="AG247" s="157">
        <f t="shared" si="278"/>
        <v>0</v>
      </c>
      <c r="AH247" s="157">
        <f t="shared" si="278"/>
        <v>0</v>
      </c>
      <c r="AI247" s="157">
        <f t="shared" si="278"/>
        <v>0</v>
      </c>
      <c r="AJ247" s="157">
        <f t="shared" si="278"/>
        <v>0</v>
      </c>
      <c r="AK247" s="157">
        <f t="shared" si="278"/>
        <v>0</v>
      </c>
      <c r="AL247" s="157">
        <f t="shared" si="278"/>
        <v>0</v>
      </c>
      <c r="AM247" s="157">
        <f t="shared" si="278"/>
        <v>0</v>
      </c>
      <c r="AN247" s="157">
        <f t="shared" si="278"/>
        <v>0</v>
      </c>
      <c r="AO247" s="157">
        <f t="shared" si="278"/>
        <v>0</v>
      </c>
      <c r="AP247" s="157">
        <f t="shared" si="278"/>
        <v>0</v>
      </c>
      <c r="AQ247" s="157">
        <f t="shared" si="278"/>
        <v>0</v>
      </c>
      <c r="AR247" s="157">
        <f t="shared" si="278"/>
        <v>0</v>
      </c>
    </row>
    <row r="248" spans="1:44" s="58" customFormat="1" x14ac:dyDescent="0.2">
      <c r="B248" s="268">
        <f t="shared" si="255"/>
        <v>19</v>
      </c>
      <c r="C248" s="268" t="str">
        <f t="shared" si="253"/>
        <v>Total cheltuieli operationale</v>
      </c>
      <c r="D248" s="370">
        <f t="shared" si="275"/>
        <v>0</v>
      </c>
      <c r="E248" s="157">
        <f t="shared" ref="E248" si="279">E128-E34</f>
        <v>0</v>
      </c>
      <c r="F248" s="157">
        <f t="shared" ref="F248:T248" si="280">F128-F34</f>
        <v>0</v>
      </c>
      <c r="G248" s="157">
        <f t="shared" si="280"/>
        <v>0</v>
      </c>
      <c r="H248" s="157">
        <f t="shared" si="280"/>
        <v>0</v>
      </c>
      <c r="I248" s="157">
        <f t="shared" si="280"/>
        <v>0</v>
      </c>
      <c r="J248" s="157">
        <f t="shared" si="280"/>
        <v>0</v>
      </c>
      <c r="K248" s="157">
        <f t="shared" si="280"/>
        <v>0</v>
      </c>
      <c r="L248" s="157">
        <f t="shared" si="280"/>
        <v>0</v>
      </c>
      <c r="M248" s="157">
        <f t="shared" si="280"/>
        <v>0</v>
      </c>
      <c r="N248" s="157">
        <f t="shared" si="280"/>
        <v>0</v>
      </c>
      <c r="O248" s="157">
        <f t="shared" si="280"/>
        <v>0</v>
      </c>
      <c r="P248" s="157">
        <f t="shared" si="280"/>
        <v>0</v>
      </c>
      <c r="Q248" s="157">
        <f t="shared" si="280"/>
        <v>0</v>
      </c>
      <c r="R248" s="157">
        <f t="shared" si="280"/>
        <v>0</v>
      </c>
      <c r="S248" s="157">
        <f t="shared" si="280"/>
        <v>0</v>
      </c>
      <c r="T248" s="157">
        <f t="shared" si="280"/>
        <v>0</v>
      </c>
      <c r="U248" s="157">
        <f t="shared" ref="U248:AR248" si="281">U128-U34</f>
        <v>0</v>
      </c>
      <c r="V248" s="157">
        <f t="shared" si="281"/>
        <v>0</v>
      </c>
      <c r="W248" s="157">
        <f t="shared" si="281"/>
        <v>0</v>
      </c>
      <c r="X248" s="157">
        <f t="shared" si="281"/>
        <v>0</v>
      </c>
      <c r="Y248" s="157">
        <f t="shared" si="281"/>
        <v>0</v>
      </c>
      <c r="Z248" s="157">
        <f t="shared" si="281"/>
        <v>0</v>
      </c>
      <c r="AA248" s="157">
        <f t="shared" si="281"/>
        <v>0</v>
      </c>
      <c r="AB248" s="157">
        <f t="shared" si="281"/>
        <v>0</v>
      </c>
      <c r="AC248" s="157">
        <f t="shared" si="281"/>
        <v>0</v>
      </c>
      <c r="AD248" s="157">
        <f t="shared" si="281"/>
        <v>0</v>
      </c>
      <c r="AE248" s="157">
        <f t="shared" si="281"/>
        <v>0</v>
      </c>
      <c r="AF248" s="157">
        <f t="shared" si="281"/>
        <v>0</v>
      </c>
      <c r="AG248" s="157">
        <f t="shared" si="281"/>
        <v>0</v>
      </c>
      <c r="AH248" s="157">
        <f t="shared" si="281"/>
        <v>0</v>
      </c>
      <c r="AI248" s="157">
        <f t="shared" si="281"/>
        <v>0</v>
      </c>
      <c r="AJ248" s="157">
        <f t="shared" si="281"/>
        <v>0</v>
      </c>
      <c r="AK248" s="157">
        <f t="shared" si="281"/>
        <v>0</v>
      </c>
      <c r="AL248" s="157">
        <f t="shared" si="281"/>
        <v>0</v>
      </c>
      <c r="AM248" s="157">
        <f t="shared" si="281"/>
        <v>0</v>
      </c>
      <c r="AN248" s="157">
        <f t="shared" si="281"/>
        <v>0</v>
      </c>
      <c r="AO248" s="157">
        <f t="shared" si="281"/>
        <v>0</v>
      </c>
      <c r="AP248" s="157">
        <f t="shared" si="281"/>
        <v>0</v>
      </c>
      <c r="AQ248" s="157">
        <f t="shared" si="281"/>
        <v>0</v>
      </c>
      <c r="AR248" s="157">
        <f t="shared" si="281"/>
        <v>0</v>
      </c>
    </row>
    <row r="249" spans="1:44" s="58" customFormat="1" x14ac:dyDescent="0.2">
      <c r="B249" s="43">
        <v>36</v>
      </c>
      <c r="C249" s="262" t="str">
        <f t="shared" si="253"/>
        <v xml:space="preserve">Cheltuieli privind dobanzile </v>
      </c>
      <c r="D249" s="370">
        <f t="shared" si="275"/>
        <v>0</v>
      </c>
      <c r="E249" s="157">
        <f t="shared" ref="E249" si="282">E129-E35</f>
        <v>0</v>
      </c>
      <c r="F249" s="157">
        <f t="shared" ref="F249:T249" si="283">F129-F35</f>
        <v>0</v>
      </c>
      <c r="G249" s="157">
        <f t="shared" si="283"/>
        <v>0</v>
      </c>
      <c r="H249" s="157">
        <f t="shared" si="283"/>
        <v>0</v>
      </c>
      <c r="I249" s="157">
        <f t="shared" si="283"/>
        <v>0</v>
      </c>
      <c r="J249" s="157">
        <f t="shared" si="283"/>
        <v>0</v>
      </c>
      <c r="K249" s="157">
        <f t="shared" si="283"/>
        <v>0</v>
      </c>
      <c r="L249" s="157">
        <f t="shared" si="283"/>
        <v>0</v>
      </c>
      <c r="M249" s="157">
        <f t="shared" si="283"/>
        <v>0</v>
      </c>
      <c r="N249" s="157">
        <f t="shared" si="283"/>
        <v>0</v>
      </c>
      <c r="O249" s="157">
        <f t="shared" si="283"/>
        <v>0</v>
      </c>
      <c r="P249" s="157">
        <f t="shared" si="283"/>
        <v>0</v>
      </c>
      <c r="Q249" s="157">
        <f t="shared" si="283"/>
        <v>0</v>
      </c>
      <c r="R249" s="157">
        <f t="shared" si="283"/>
        <v>0</v>
      </c>
      <c r="S249" s="157">
        <f t="shared" si="283"/>
        <v>0</v>
      </c>
      <c r="T249" s="157">
        <f t="shared" si="283"/>
        <v>0</v>
      </c>
      <c r="U249" s="157">
        <f t="shared" ref="U249:AR249" si="284">U129-U35</f>
        <v>0</v>
      </c>
      <c r="V249" s="157">
        <f t="shared" si="284"/>
        <v>0</v>
      </c>
      <c r="W249" s="157">
        <f t="shared" si="284"/>
        <v>0</v>
      </c>
      <c r="X249" s="157">
        <f t="shared" si="284"/>
        <v>0</v>
      </c>
      <c r="Y249" s="157">
        <f t="shared" si="284"/>
        <v>0</v>
      </c>
      <c r="Z249" s="157">
        <f t="shared" si="284"/>
        <v>0</v>
      </c>
      <c r="AA249" s="157">
        <f t="shared" si="284"/>
        <v>0</v>
      </c>
      <c r="AB249" s="157">
        <f t="shared" si="284"/>
        <v>0</v>
      </c>
      <c r="AC249" s="157">
        <f t="shared" si="284"/>
        <v>0</v>
      </c>
      <c r="AD249" s="157">
        <f t="shared" si="284"/>
        <v>0</v>
      </c>
      <c r="AE249" s="157">
        <f t="shared" si="284"/>
        <v>0</v>
      </c>
      <c r="AF249" s="157">
        <f t="shared" si="284"/>
        <v>0</v>
      </c>
      <c r="AG249" s="157">
        <f t="shared" si="284"/>
        <v>0</v>
      </c>
      <c r="AH249" s="157">
        <f t="shared" si="284"/>
        <v>0</v>
      </c>
      <c r="AI249" s="157">
        <f t="shared" si="284"/>
        <v>0</v>
      </c>
      <c r="AJ249" s="157">
        <f t="shared" si="284"/>
        <v>0</v>
      </c>
      <c r="AK249" s="157">
        <f t="shared" si="284"/>
        <v>0</v>
      </c>
      <c r="AL249" s="157">
        <f t="shared" si="284"/>
        <v>0</v>
      </c>
      <c r="AM249" s="157">
        <f t="shared" si="284"/>
        <v>0</v>
      </c>
      <c r="AN249" s="157">
        <f t="shared" si="284"/>
        <v>0</v>
      </c>
      <c r="AO249" s="157">
        <f t="shared" si="284"/>
        <v>0</v>
      </c>
      <c r="AP249" s="157">
        <f t="shared" si="284"/>
        <v>0</v>
      </c>
      <c r="AQ249" s="157">
        <f t="shared" si="284"/>
        <v>0</v>
      </c>
      <c r="AR249" s="157">
        <f t="shared" si="284"/>
        <v>0</v>
      </c>
    </row>
    <row r="250" spans="1:44" s="58" customFormat="1" x14ac:dyDescent="0.2">
      <c r="B250" s="43">
        <v>37</v>
      </c>
      <c r="C250" s="262" t="str">
        <f t="shared" si="253"/>
        <v>Flux de numerar operational</v>
      </c>
      <c r="D250" s="370">
        <f t="shared" si="275"/>
        <v>0</v>
      </c>
      <c r="E250" s="157">
        <f t="shared" ref="E250" si="285">E130-E36</f>
        <v>0</v>
      </c>
      <c r="F250" s="157">
        <f t="shared" ref="F250:T250" si="286">F130-F36</f>
        <v>0</v>
      </c>
      <c r="G250" s="157">
        <f t="shared" si="286"/>
        <v>0</v>
      </c>
      <c r="H250" s="157">
        <f t="shared" si="286"/>
        <v>0</v>
      </c>
      <c r="I250" s="157">
        <f t="shared" si="286"/>
        <v>0</v>
      </c>
      <c r="J250" s="157">
        <f t="shared" si="286"/>
        <v>0</v>
      </c>
      <c r="K250" s="157">
        <f t="shared" si="286"/>
        <v>0</v>
      </c>
      <c r="L250" s="157">
        <f t="shared" si="286"/>
        <v>0</v>
      </c>
      <c r="M250" s="157">
        <f t="shared" si="286"/>
        <v>0</v>
      </c>
      <c r="N250" s="157">
        <f t="shared" si="286"/>
        <v>0</v>
      </c>
      <c r="O250" s="157">
        <f t="shared" si="286"/>
        <v>0</v>
      </c>
      <c r="P250" s="157">
        <f t="shared" si="286"/>
        <v>0</v>
      </c>
      <c r="Q250" s="157">
        <f t="shared" si="286"/>
        <v>0</v>
      </c>
      <c r="R250" s="157">
        <f t="shared" si="286"/>
        <v>0</v>
      </c>
      <c r="S250" s="157">
        <f t="shared" si="286"/>
        <v>0</v>
      </c>
      <c r="T250" s="157">
        <f t="shared" si="286"/>
        <v>0</v>
      </c>
      <c r="U250" s="157">
        <f t="shared" ref="U250:AR250" si="287">U130-U36</f>
        <v>0</v>
      </c>
      <c r="V250" s="157">
        <f t="shared" si="287"/>
        <v>0</v>
      </c>
      <c r="W250" s="157">
        <f t="shared" si="287"/>
        <v>0</v>
      </c>
      <c r="X250" s="157">
        <f t="shared" si="287"/>
        <v>0</v>
      </c>
      <c r="Y250" s="157">
        <f t="shared" si="287"/>
        <v>0</v>
      </c>
      <c r="Z250" s="157">
        <f t="shared" si="287"/>
        <v>0</v>
      </c>
      <c r="AA250" s="157">
        <f t="shared" si="287"/>
        <v>0</v>
      </c>
      <c r="AB250" s="157">
        <f t="shared" si="287"/>
        <v>0</v>
      </c>
      <c r="AC250" s="157">
        <f t="shared" si="287"/>
        <v>0</v>
      </c>
      <c r="AD250" s="157">
        <f t="shared" si="287"/>
        <v>0</v>
      </c>
      <c r="AE250" s="157">
        <f t="shared" si="287"/>
        <v>0</v>
      </c>
      <c r="AF250" s="157">
        <f t="shared" si="287"/>
        <v>0</v>
      </c>
      <c r="AG250" s="157">
        <f t="shared" si="287"/>
        <v>0</v>
      </c>
      <c r="AH250" s="157">
        <f t="shared" si="287"/>
        <v>0</v>
      </c>
      <c r="AI250" s="157">
        <f t="shared" si="287"/>
        <v>0</v>
      </c>
      <c r="AJ250" s="157">
        <f t="shared" si="287"/>
        <v>0</v>
      </c>
      <c r="AK250" s="157">
        <f t="shared" si="287"/>
        <v>0</v>
      </c>
      <c r="AL250" s="157">
        <f t="shared" si="287"/>
        <v>0</v>
      </c>
      <c r="AM250" s="157">
        <f t="shared" si="287"/>
        <v>0</v>
      </c>
      <c r="AN250" s="157">
        <f t="shared" si="287"/>
        <v>0</v>
      </c>
      <c r="AO250" s="157">
        <f t="shared" si="287"/>
        <v>0</v>
      </c>
      <c r="AP250" s="157">
        <f t="shared" si="287"/>
        <v>0</v>
      </c>
      <c r="AQ250" s="157">
        <f t="shared" si="287"/>
        <v>0</v>
      </c>
      <c r="AR250" s="157">
        <f t="shared" si="287"/>
        <v>0</v>
      </c>
    </row>
    <row r="251" spans="1:44" s="266" customFormat="1" hidden="1" x14ac:dyDescent="0.2">
      <c r="B251" s="339">
        <v>38</v>
      </c>
      <c r="C251" s="311" t="s">
        <v>611</v>
      </c>
      <c r="D251" s="370">
        <f t="shared" ref="D251:D254" si="288">SUM(E251:AR251)</f>
        <v>0</v>
      </c>
      <c r="E251" s="157">
        <f>E131-E37</f>
        <v>0</v>
      </c>
      <c r="F251" s="157">
        <f t="shared" ref="F251:T251" si="289">F131-F37</f>
        <v>0</v>
      </c>
      <c r="G251" s="157">
        <f t="shared" si="289"/>
        <v>0</v>
      </c>
      <c r="H251" s="157">
        <f t="shared" si="289"/>
        <v>0</v>
      </c>
      <c r="I251" s="157">
        <f t="shared" si="289"/>
        <v>0</v>
      </c>
      <c r="J251" s="157">
        <f t="shared" si="289"/>
        <v>0</v>
      </c>
      <c r="K251" s="157">
        <f t="shared" si="289"/>
        <v>0</v>
      </c>
      <c r="L251" s="157">
        <f t="shared" si="289"/>
        <v>0</v>
      </c>
      <c r="M251" s="157">
        <f t="shared" si="289"/>
        <v>0</v>
      </c>
      <c r="N251" s="157">
        <f t="shared" si="289"/>
        <v>0</v>
      </c>
      <c r="O251" s="157">
        <f t="shared" si="289"/>
        <v>0</v>
      </c>
      <c r="P251" s="157">
        <f t="shared" si="289"/>
        <v>0</v>
      </c>
      <c r="Q251" s="157">
        <f t="shared" si="289"/>
        <v>0</v>
      </c>
      <c r="R251" s="157">
        <f t="shared" si="289"/>
        <v>0</v>
      </c>
      <c r="S251" s="157">
        <f t="shared" si="289"/>
        <v>0</v>
      </c>
      <c r="T251" s="157">
        <f t="shared" si="289"/>
        <v>0</v>
      </c>
      <c r="U251" s="157">
        <f t="shared" ref="U251:AR251" si="290">U131-U37</f>
        <v>0</v>
      </c>
      <c r="V251" s="157">
        <f t="shared" si="290"/>
        <v>0</v>
      </c>
      <c r="W251" s="157">
        <f t="shared" si="290"/>
        <v>0</v>
      </c>
      <c r="X251" s="157">
        <f t="shared" si="290"/>
        <v>0</v>
      </c>
      <c r="Y251" s="157">
        <f t="shared" si="290"/>
        <v>0</v>
      </c>
      <c r="Z251" s="157">
        <f t="shared" si="290"/>
        <v>0</v>
      </c>
      <c r="AA251" s="157">
        <f t="shared" si="290"/>
        <v>0</v>
      </c>
      <c r="AB251" s="157">
        <f t="shared" si="290"/>
        <v>0</v>
      </c>
      <c r="AC251" s="157">
        <f t="shared" si="290"/>
        <v>0</v>
      </c>
      <c r="AD251" s="157">
        <f t="shared" si="290"/>
        <v>0</v>
      </c>
      <c r="AE251" s="157">
        <f t="shared" si="290"/>
        <v>0</v>
      </c>
      <c r="AF251" s="157">
        <f t="shared" si="290"/>
        <v>0</v>
      </c>
      <c r="AG251" s="157">
        <f t="shared" si="290"/>
        <v>0</v>
      </c>
      <c r="AH251" s="157">
        <f t="shared" si="290"/>
        <v>0</v>
      </c>
      <c r="AI251" s="157">
        <f t="shared" si="290"/>
        <v>0</v>
      </c>
      <c r="AJ251" s="157">
        <f t="shared" si="290"/>
        <v>0</v>
      </c>
      <c r="AK251" s="157">
        <f t="shared" si="290"/>
        <v>0</v>
      </c>
      <c r="AL251" s="157">
        <f t="shared" si="290"/>
        <v>0</v>
      </c>
      <c r="AM251" s="157">
        <f t="shared" si="290"/>
        <v>0</v>
      </c>
      <c r="AN251" s="157">
        <f t="shared" si="290"/>
        <v>0</v>
      </c>
      <c r="AO251" s="157">
        <f t="shared" si="290"/>
        <v>0</v>
      </c>
      <c r="AP251" s="157">
        <f t="shared" si="290"/>
        <v>0</v>
      </c>
      <c r="AQ251" s="157">
        <f t="shared" si="290"/>
        <v>0</v>
      </c>
      <c r="AR251" s="157">
        <f t="shared" si="290"/>
        <v>0</v>
      </c>
    </row>
    <row r="252" spans="1:44" s="266" customFormat="1" hidden="1" x14ac:dyDescent="0.2">
      <c r="B252" s="339">
        <v>39</v>
      </c>
      <c r="C252" s="311" t="s">
        <v>612</v>
      </c>
      <c r="D252" s="370">
        <f t="shared" si="288"/>
        <v>0</v>
      </c>
      <c r="E252" s="157">
        <f t="shared" ref="E252:T252" si="291">E132-E38</f>
        <v>0</v>
      </c>
      <c r="F252" s="157">
        <f t="shared" si="291"/>
        <v>0</v>
      </c>
      <c r="G252" s="157">
        <f t="shared" si="291"/>
        <v>0</v>
      </c>
      <c r="H252" s="157">
        <f t="shared" si="291"/>
        <v>0</v>
      </c>
      <c r="I252" s="157">
        <f t="shared" si="291"/>
        <v>0</v>
      </c>
      <c r="J252" s="157">
        <f t="shared" si="291"/>
        <v>0</v>
      </c>
      <c r="K252" s="157">
        <f t="shared" si="291"/>
        <v>0</v>
      </c>
      <c r="L252" s="157">
        <f t="shared" si="291"/>
        <v>0</v>
      </c>
      <c r="M252" s="157">
        <f t="shared" si="291"/>
        <v>0</v>
      </c>
      <c r="N252" s="157">
        <f t="shared" si="291"/>
        <v>0</v>
      </c>
      <c r="O252" s="157">
        <f t="shared" si="291"/>
        <v>0</v>
      </c>
      <c r="P252" s="157">
        <f t="shared" si="291"/>
        <v>0</v>
      </c>
      <c r="Q252" s="157">
        <f t="shared" si="291"/>
        <v>0</v>
      </c>
      <c r="R252" s="157">
        <f t="shared" si="291"/>
        <v>0</v>
      </c>
      <c r="S252" s="157">
        <f t="shared" si="291"/>
        <v>0</v>
      </c>
      <c r="T252" s="157">
        <f t="shared" si="291"/>
        <v>0</v>
      </c>
      <c r="U252" s="157">
        <f t="shared" ref="U252:AR252" si="292">U132-U38</f>
        <v>0</v>
      </c>
      <c r="V252" s="157">
        <f t="shared" si="292"/>
        <v>0</v>
      </c>
      <c r="W252" s="157">
        <f t="shared" si="292"/>
        <v>0</v>
      </c>
      <c r="X252" s="157">
        <f t="shared" si="292"/>
        <v>0</v>
      </c>
      <c r="Y252" s="157">
        <f t="shared" si="292"/>
        <v>0</v>
      </c>
      <c r="Z252" s="157">
        <f t="shared" si="292"/>
        <v>0</v>
      </c>
      <c r="AA252" s="157">
        <f t="shared" si="292"/>
        <v>0</v>
      </c>
      <c r="AB252" s="157">
        <f t="shared" si="292"/>
        <v>0</v>
      </c>
      <c r="AC252" s="157">
        <f t="shared" si="292"/>
        <v>0</v>
      </c>
      <c r="AD252" s="157">
        <f t="shared" si="292"/>
        <v>0</v>
      </c>
      <c r="AE252" s="157">
        <f t="shared" si="292"/>
        <v>0</v>
      </c>
      <c r="AF252" s="157">
        <f t="shared" si="292"/>
        <v>0</v>
      </c>
      <c r="AG252" s="157">
        <f t="shared" si="292"/>
        <v>0</v>
      </c>
      <c r="AH252" s="157">
        <f t="shared" si="292"/>
        <v>0</v>
      </c>
      <c r="AI252" s="157">
        <f t="shared" si="292"/>
        <v>0</v>
      </c>
      <c r="AJ252" s="157">
        <f t="shared" si="292"/>
        <v>0</v>
      </c>
      <c r="AK252" s="157">
        <f t="shared" si="292"/>
        <v>0</v>
      </c>
      <c r="AL252" s="157">
        <f t="shared" si="292"/>
        <v>0</v>
      </c>
      <c r="AM252" s="157">
        <f t="shared" si="292"/>
        <v>0</v>
      </c>
      <c r="AN252" s="157">
        <f t="shared" si="292"/>
        <v>0</v>
      </c>
      <c r="AO252" s="157">
        <f t="shared" si="292"/>
        <v>0</v>
      </c>
      <c r="AP252" s="157">
        <f t="shared" si="292"/>
        <v>0</v>
      </c>
      <c r="AQ252" s="157">
        <f t="shared" si="292"/>
        <v>0</v>
      </c>
      <c r="AR252" s="157">
        <f t="shared" si="292"/>
        <v>0</v>
      </c>
    </row>
    <row r="253" spans="1:44" hidden="1" x14ac:dyDescent="0.2">
      <c r="B253" s="339">
        <v>40</v>
      </c>
      <c r="C253" s="311" t="s">
        <v>613</v>
      </c>
      <c r="D253" s="370">
        <f t="shared" si="288"/>
        <v>0</v>
      </c>
      <c r="E253" s="157">
        <f t="shared" ref="E253" si="293">E133-E39</f>
        <v>0</v>
      </c>
      <c r="F253" s="157">
        <f t="shared" ref="F253:T253" si="294">F133-F39</f>
        <v>0</v>
      </c>
      <c r="G253" s="157">
        <f t="shared" si="294"/>
        <v>0</v>
      </c>
      <c r="H253" s="157">
        <f t="shared" si="294"/>
        <v>0</v>
      </c>
      <c r="I253" s="157">
        <f t="shared" si="294"/>
        <v>0</v>
      </c>
      <c r="J253" s="157">
        <f t="shared" si="294"/>
        <v>0</v>
      </c>
      <c r="K253" s="157">
        <f t="shared" si="294"/>
        <v>0</v>
      </c>
      <c r="L253" s="157">
        <f t="shared" si="294"/>
        <v>0</v>
      </c>
      <c r="M253" s="157">
        <f t="shared" si="294"/>
        <v>0</v>
      </c>
      <c r="N253" s="157">
        <f t="shared" si="294"/>
        <v>0</v>
      </c>
      <c r="O253" s="157">
        <f t="shared" si="294"/>
        <v>0</v>
      </c>
      <c r="P253" s="157">
        <f t="shared" si="294"/>
        <v>0</v>
      </c>
      <c r="Q253" s="157">
        <f t="shared" si="294"/>
        <v>0</v>
      </c>
      <c r="R253" s="157">
        <f t="shared" si="294"/>
        <v>0</v>
      </c>
      <c r="S253" s="157">
        <f t="shared" si="294"/>
        <v>0</v>
      </c>
      <c r="T253" s="157">
        <f t="shared" si="294"/>
        <v>0</v>
      </c>
      <c r="U253" s="157">
        <f t="shared" ref="U253:AR253" si="295">U133-U39</f>
        <v>0</v>
      </c>
      <c r="V253" s="157">
        <f t="shared" si="295"/>
        <v>0</v>
      </c>
      <c r="W253" s="157">
        <f t="shared" si="295"/>
        <v>0</v>
      </c>
      <c r="X253" s="157">
        <f t="shared" si="295"/>
        <v>0</v>
      </c>
      <c r="Y253" s="157">
        <f t="shared" si="295"/>
        <v>0</v>
      </c>
      <c r="Z253" s="157">
        <f t="shared" si="295"/>
        <v>0</v>
      </c>
      <c r="AA253" s="157">
        <f t="shared" si="295"/>
        <v>0</v>
      </c>
      <c r="AB253" s="157">
        <f t="shared" si="295"/>
        <v>0</v>
      </c>
      <c r="AC253" s="157">
        <f t="shared" si="295"/>
        <v>0</v>
      </c>
      <c r="AD253" s="157">
        <f t="shared" si="295"/>
        <v>0</v>
      </c>
      <c r="AE253" s="157">
        <f t="shared" si="295"/>
        <v>0</v>
      </c>
      <c r="AF253" s="157">
        <f t="shared" si="295"/>
        <v>0</v>
      </c>
      <c r="AG253" s="157">
        <f t="shared" si="295"/>
        <v>0</v>
      </c>
      <c r="AH253" s="157">
        <f t="shared" si="295"/>
        <v>0</v>
      </c>
      <c r="AI253" s="157">
        <f t="shared" si="295"/>
        <v>0</v>
      </c>
      <c r="AJ253" s="157">
        <f t="shared" si="295"/>
        <v>0</v>
      </c>
      <c r="AK253" s="157">
        <f t="shared" si="295"/>
        <v>0</v>
      </c>
      <c r="AL253" s="157">
        <f t="shared" si="295"/>
        <v>0</v>
      </c>
      <c r="AM253" s="157">
        <f t="shared" si="295"/>
        <v>0</v>
      </c>
      <c r="AN253" s="157">
        <f t="shared" si="295"/>
        <v>0</v>
      </c>
      <c r="AO253" s="157">
        <f t="shared" si="295"/>
        <v>0</v>
      </c>
      <c r="AP253" s="157">
        <f t="shared" si="295"/>
        <v>0</v>
      </c>
      <c r="AQ253" s="157">
        <f t="shared" si="295"/>
        <v>0</v>
      </c>
      <c r="AR253" s="157">
        <f t="shared" si="295"/>
        <v>0</v>
      </c>
    </row>
    <row r="254" spans="1:44" hidden="1" x14ac:dyDescent="0.2">
      <c r="B254" s="339">
        <v>41</v>
      </c>
      <c r="C254" s="261" t="s">
        <v>614</v>
      </c>
      <c r="D254" s="370">
        <f t="shared" si="288"/>
        <v>0</v>
      </c>
      <c r="E254" s="157">
        <f t="shared" ref="E254" si="296">E134-E40</f>
        <v>0</v>
      </c>
      <c r="F254" s="157">
        <f t="shared" ref="F254:T254" si="297">F134-F40</f>
        <v>0</v>
      </c>
      <c r="G254" s="157">
        <f t="shared" si="297"/>
        <v>0</v>
      </c>
      <c r="H254" s="157">
        <f t="shared" si="297"/>
        <v>0</v>
      </c>
      <c r="I254" s="157">
        <f t="shared" si="297"/>
        <v>0</v>
      </c>
      <c r="J254" s="157">
        <f t="shared" si="297"/>
        <v>0</v>
      </c>
      <c r="K254" s="157">
        <f t="shared" si="297"/>
        <v>0</v>
      </c>
      <c r="L254" s="157">
        <f t="shared" si="297"/>
        <v>0</v>
      </c>
      <c r="M254" s="157">
        <f t="shared" si="297"/>
        <v>0</v>
      </c>
      <c r="N254" s="157">
        <f t="shared" si="297"/>
        <v>0</v>
      </c>
      <c r="O254" s="157">
        <f t="shared" si="297"/>
        <v>0</v>
      </c>
      <c r="P254" s="157">
        <f t="shared" si="297"/>
        <v>0</v>
      </c>
      <c r="Q254" s="157">
        <f t="shared" si="297"/>
        <v>0</v>
      </c>
      <c r="R254" s="157">
        <f t="shared" si="297"/>
        <v>0</v>
      </c>
      <c r="S254" s="157">
        <f t="shared" si="297"/>
        <v>0</v>
      </c>
      <c r="T254" s="157">
        <f t="shared" si="297"/>
        <v>0</v>
      </c>
      <c r="U254" s="157">
        <f t="shared" ref="U254:AR254" si="298">U134-U40</f>
        <v>0</v>
      </c>
      <c r="V254" s="157">
        <f t="shared" si="298"/>
        <v>0</v>
      </c>
      <c r="W254" s="157">
        <f t="shared" si="298"/>
        <v>0</v>
      </c>
      <c r="X254" s="157">
        <f t="shared" si="298"/>
        <v>0</v>
      </c>
      <c r="Y254" s="157">
        <f t="shared" si="298"/>
        <v>0</v>
      </c>
      <c r="Z254" s="157">
        <f t="shared" si="298"/>
        <v>0</v>
      </c>
      <c r="AA254" s="157">
        <f t="shared" si="298"/>
        <v>0</v>
      </c>
      <c r="AB254" s="157">
        <f t="shared" si="298"/>
        <v>0</v>
      </c>
      <c r="AC254" s="157">
        <f t="shared" si="298"/>
        <v>0</v>
      </c>
      <c r="AD254" s="157">
        <f t="shared" si="298"/>
        <v>0</v>
      </c>
      <c r="AE254" s="157">
        <f t="shared" si="298"/>
        <v>0</v>
      </c>
      <c r="AF254" s="157">
        <f t="shared" si="298"/>
        <v>0</v>
      </c>
      <c r="AG254" s="157">
        <f t="shared" si="298"/>
        <v>0</v>
      </c>
      <c r="AH254" s="157">
        <f t="shared" si="298"/>
        <v>0</v>
      </c>
      <c r="AI254" s="157">
        <f t="shared" si="298"/>
        <v>0</v>
      </c>
      <c r="AJ254" s="157">
        <f t="shared" si="298"/>
        <v>0</v>
      </c>
      <c r="AK254" s="157">
        <f t="shared" si="298"/>
        <v>0</v>
      </c>
      <c r="AL254" s="157">
        <f t="shared" si="298"/>
        <v>0</v>
      </c>
      <c r="AM254" s="157">
        <f t="shared" si="298"/>
        <v>0</v>
      </c>
      <c r="AN254" s="157">
        <f t="shared" si="298"/>
        <v>0</v>
      </c>
      <c r="AO254" s="157">
        <f t="shared" si="298"/>
        <v>0</v>
      </c>
      <c r="AP254" s="157">
        <f t="shared" si="298"/>
        <v>0</v>
      </c>
      <c r="AQ254" s="157">
        <f t="shared" si="298"/>
        <v>0</v>
      </c>
      <c r="AR254" s="157">
        <f t="shared" si="298"/>
        <v>0</v>
      </c>
    </row>
    <row r="255" spans="1:44" hidden="1" x14ac:dyDescent="0.2">
      <c r="B255" s="339">
        <v>42</v>
      </c>
      <c r="C255" s="312"/>
      <c r="D255" s="371"/>
      <c r="E255" s="157">
        <f t="shared" ref="E255" si="299">E135-E41</f>
        <v>0</v>
      </c>
      <c r="F255" s="157">
        <f t="shared" ref="F255:T255" si="300">F135-F41</f>
        <v>0</v>
      </c>
      <c r="G255" s="157">
        <f t="shared" si="300"/>
        <v>0</v>
      </c>
      <c r="H255" s="157">
        <f t="shared" si="300"/>
        <v>0</v>
      </c>
      <c r="I255" s="157">
        <f t="shared" si="300"/>
        <v>0</v>
      </c>
      <c r="J255" s="157">
        <f t="shared" si="300"/>
        <v>0</v>
      </c>
      <c r="K255" s="157">
        <f t="shared" si="300"/>
        <v>0</v>
      </c>
      <c r="L255" s="157">
        <f t="shared" si="300"/>
        <v>0</v>
      </c>
      <c r="M255" s="157">
        <f t="shared" si="300"/>
        <v>0</v>
      </c>
      <c r="N255" s="157">
        <f t="shared" si="300"/>
        <v>0</v>
      </c>
      <c r="O255" s="157">
        <f t="shared" si="300"/>
        <v>0</v>
      </c>
      <c r="P255" s="157">
        <f t="shared" si="300"/>
        <v>0</v>
      </c>
      <c r="Q255" s="157">
        <f t="shared" si="300"/>
        <v>0</v>
      </c>
      <c r="R255" s="157">
        <f t="shared" si="300"/>
        <v>0</v>
      </c>
      <c r="S255" s="157">
        <f t="shared" si="300"/>
        <v>0</v>
      </c>
      <c r="T255" s="157">
        <f t="shared" si="300"/>
        <v>0</v>
      </c>
      <c r="U255" s="157">
        <f>U135-U41</f>
        <v>0</v>
      </c>
      <c r="V255" s="157">
        <f>V135-V41</f>
        <v>0</v>
      </c>
      <c r="W255" s="157">
        <f t="shared" ref="W255:AR255" si="301">W135-W41</f>
        <v>0</v>
      </c>
      <c r="X255" s="157">
        <f t="shared" si="301"/>
        <v>0</v>
      </c>
      <c r="Y255" s="157">
        <f t="shared" si="301"/>
        <v>0</v>
      </c>
      <c r="Z255" s="157">
        <f t="shared" si="301"/>
        <v>0</v>
      </c>
      <c r="AA255" s="157">
        <f t="shared" si="301"/>
        <v>0</v>
      </c>
      <c r="AB255" s="157">
        <f t="shared" si="301"/>
        <v>0</v>
      </c>
      <c r="AC255" s="157">
        <f t="shared" si="301"/>
        <v>0</v>
      </c>
      <c r="AD255" s="157">
        <f t="shared" si="301"/>
        <v>0</v>
      </c>
      <c r="AE255" s="157">
        <f t="shared" si="301"/>
        <v>0</v>
      </c>
      <c r="AF255" s="157">
        <f t="shared" si="301"/>
        <v>0</v>
      </c>
      <c r="AG255" s="157">
        <f t="shared" si="301"/>
        <v>0</v>
      </c>
      <c r="AH255" s="157">
        <f t="shared" si="301"/>
        <v>0</v>
      </c>
      <c r="AI255" s="157">
        <f t="shared" si="301"/>
        <v>0</v>
      </c>
      <c r="AJ255" s="157">
        <f t="shared" si="301"/>
        <v>0</v>
      </c>
      <c r="AK255" s="157">
        <f t="shared" si="301"/>
        <v>0</v>
      </c>
      <c r="AL255" s="157">
        <f t="shared" si="301"/>
        <v>0</v>
      </c>
      <c r="AM255" s="157">
        <f t="shared" si="301"/>
        <v>0</v>
      </c>
      <c r="AN255" s="157">
        <f t="shared" si="301"/>
        <v>0</v>
      </c>
      <c r="AO255" s="157">
        <f t="shared" si="301"/>
        <v>0</v>
      </c>
      <c r="AP255" s="157">
        <f t="shared" si="301"/>
        <v>0</v>
      </c>
      <c r="AQ255" s="157">
        <f t="shared" si="301"/>
        <v>0</v>
      </c>
      <c r="AR255" s="157">
        <f t="shared" si="301"/>
        <v>0</v>
      </c>
    </row>
    <row r="256" spans="1:44" hidden="1" x14ac:dyDescent="0.2">
      <c r="B256" s="43"/>
      <c r="C256" s="261">
        <f>C138</f>
        <v>0</v>
      </c>
      <c r="D256" s="371"/>
      <c r="E256" s="157"/>
      <c r="F256" s="157"/>
      <c r="G256" s="157"/>
      <c r="H256" s="157"/>
      <c r="I256" s="157"/>
      <c r="J256" s="157"/>
      <c r="K256" s="157"/>
      <c r="L256" s="157"/>
      <c r="M256" s="157"/>
      <c r="N256" s="157"/>
      <c r="O256" s="157"/>
      <c r="P256" s="157"/>
      <c r="Q256" s="157"/>
      <c r="R256" s="157"/>
      <c r="S256" s="283"/>
      <c r="T256" s="283"/>
      <c r="U256" s="283"/>
      <c r="V256" s="283"/>
      <c r="W256" s="283"/>
      <c r="X256" s="283"/>
      <c r="Y256" s="283"/>
      <c r="Z256" s="283"/>
      <c r="AA256" s="283"/>
      <c r="AB256" s="283"/>
      <c r="AC256" s="283"/>
      <c r="AD256" s="283"/>
      <c r="AE256" s="283"/>
      <c r="AF256" s="283"/>
      <c r="AG256" s="283"/>
      <c r="AH256" s="283"/>
      <c r="AI256" s="283"/>
      <c r="AJ256" s="283"/>
      <c r="AK256" s="283"/>
      <c r="AL256" s="283"/>
      <c r="AM256" s="283"/>
      <c r="AN256" s="283"/>
      <c r="AO256" s="283"/>
      <c r="AP256" s="283"/>
      <c r="AQ256" s="283"/>
      <c r="AR256" s="283"/>
    </row>
    <row r="257" spans="2:44" x14ac:dyDescent="0.2">
      <c r="B257" s="43"/>
      <c r="C257" s="261"/>
      <c r="D257" s="371"/>
      <c r="E257" s="157"/>
      <c r="F257" s="157"/>
      <c r="G257" s="157"/>
      <c r="H257" s="157"/>
      <c r="I257" s="157"/>
      <c r="J257" s="157"/>
      <c r="K257" s="157"/>
      <c r="L257" s="157"/>
      <c r="M257" s="157"/>
      <c r="N257" s="157"/>
      <c r="O257" s="157"/>
      <c r="P257" s="157"/>
      <c r="Q257" s="157"/>
      <c r="R257" s="157"/>
      <c r="S257" s="283"/>
      <c r="T257" s="283"/>
      <c r="U257" s="283"/>
      <c r="V257" s="283"/>
      <c r="W257" s="283"/>
      <c r="X257" s="283"/>
      <c r="Y257" s="283"/>
      <c r="Z257" s="283"/>
      <c r="AA257" s="283"/>
      <c r="AB257" s="283"/>
      <c r="AC257" s="283"/>
      <c r="AD257" s="283"/>
      <c r="AE257" s="283"/>
      <c r="AF257" s="283"/>
      <c r="AG257" s="283"/>
      <c r="AH257" s="283"/>
      <c r="AI257" s="283"/>
      <c r="AJ257" s="283"/>
      <c r="AK257" s="283"/>
      <c r="AL257" s="283"/>
      <c r="AM257" s="283"/>
      <c r="AN257" s="283"/>
      <c r="AO257" s="283"/>
      <c r="AP257" s="283"/>
      <c r="AQ257" s="283"/>
      <c r="AR257" s="283"/>
    </row>
    <row r="258" spans="2:44" x14ac:dyDescent="0.2">
      <c r="B258" s="43"/>
      <c r="C258" s="262" t="s">
        <v>484</v>
      </c>
      <c r="D258" s="371" t="s">
        <v>436</v>
      </c>
      <c r="E258" s="154">
        <v>1</v>
      </c>
      <c r="F258" s="154">
        <v>2</v>
      </c>
      <c r="G258" s="154">
        <v>3</v>
      </c>
      <c r="H258" s="154">
        <v>4</v>
      </c>
      <c r="I258" s="154">
        <v>5</v>
      </c>
      <c r="J258" s="154">
        <v>6</v>
      </c>
      <c r="K258" s="154">
        <v>7</v>
      </c>
      <c r="L258" s="154">
        <v>8</v>
      </c>
      <c r="M258" s="154">
        <v>9</v>
      </c>
      <c r="N258" s="154">
        <v>10</v>
      </c>
      <c r="O258" s="154">
        <v>11</v>
      </c>
      <c r="P258" s="154">
        <v>12</v>
      </c>
      <c r="Q258" s="154">
        <v>13</v>
      </c>
      <c r="R258" s="154">
        <v>14</v>
      </c>
      <c r="S258" s="154">
        <v>15</v>
      </c>
      <c r="T258" s="154">
        <v>16</v>
      </c>
      <c r="U258" s="154">
        <v>17</v>
      </c>
      <c r="V258" s="154">
        <v>18</v>
      </c>
      <c r="W258" s="154">
        <v>19</v>
      </c>
      <c r="X258" s="154">
        <v>20</v>
      </c>
      <c r="Y258" s="154">
        <v>21</v>
      </c>
      <c r="Z258" s="154">
        <v>22</v>
      </c>
      <c r="AA258" s="154">
        <v>23</v>
      </c>
      <c r="AB258" s="154">
        <v>24</v>
      </c>
      <c r="AC258" s="154">
        <v>25</v>
      </c>
      <c r="AD258" s="154">
        <v>26</v>
      </c>
      <c r="AE258" s="154">
        <v>27</v>
      </c>
      <c r="AF258" s="154">
        <v>28</v>
      </c>
      <c r="AG258" s="154">
        <v>29</v>
      </c>
      <c r="AH258" s="154">
        <v>30</v>
      </c>
      <c r="AI258" s="154">
        <v>31</v>
      </c>
      <c r="AJ258" s="154">
        <v>32</v>
      </c>
      <c r="AK258" s="154">
        <v>33</v>
      </c>
      <c r="AL258" s="154">
        <v>34</v>
      </c>
      <c r="AM258" s="154">
        <v>35</v>
      </c>
      <c r="AN258" s="154">
        <v>36</v>
      </c>
      <c r="AO258" s="154">
        <v>37</v>
      </c>
      <c r="AP258" s="154">
        <v>38</v>
      </c>
      <c r="AQ258" s="154">
        <v>39</v>
      </c>
      <c r="AR258" s="154">
        <v>40</v>
      </c>
    </row>
    <row r="259" spans="2:44" x14ac:dyDescent="0.2">
      <c r="B259" s="43"/>
      <c r="C259" s="262" t="s">
        <v>473</v>
      </c>
      <c r="D259" s="371">
        <f t="shared" ref="D259:D264" si="302">SUM(E259:H259)</f>
        <v>0</v>
      </c>
      <c r="E259" s="157">
        <f>'6-Plan investitional'!E68</f>
        <v>0</v>
      </c>
      <c r="F259" s="157">
        <f>'6-Plan investitional'!F68</f>
        <v>0</v>
      </c>
      <c r="G259" s="157">
        <f>'6-Plan investitional'!G68</f>
        <v>0</v>
      </c>
      <c r="H259" s="157">
        <f>'6-Plan investitional'!H68</f>
        <v>0</v>
      </c>
      <c r="I259" s="157">
        <f>'6-Plan investitional'!I68</f>
        <v>0</v>
      </c>
      <c r="J259" s="157"/>
      <c r="K259" s="157"/>
      <c r="L259" s="157"/>
      <c r="M259" s="157"/>
      <c r="N259" s="157"/>
      <c r="O259" s="157"/>
      <c r="P259" s="157"/>
      <c r="Q259" s="157"/>
      <c r="R259" s="283"/>
      <c r="S259" s="283"/>
      <c r="T259" s="283"/>
      <c r="U259" s="283"/>
      <c r="V259" s="283"/>
      <c r="W259" s="283"/>
      <c r="X259" s="43"/>
      <c r="Y259" s="43"/>
      <c r="Z259" s="43"/>
      <c r="AA259" s="43"/>
      <c r="AB259" s="43"/>
      <c r="AC259" s="43"/>
      <c r="AD259" s="43"/>
      <c r="AE259" s="43"/>
      <c r="AF259" s="43"/>
      <c r="AG259" s="43"/>
      <c r="AH259" s="43"/>
      <c r="AI259" s="43"/>
      <c r="AJ259" s="43"/>
      <c r="AK259" s="43"/>
      <c r="AL259" s="43"/>
      <c r="AM259" s="43"/>
      <c r="AN259" s="43"/>
      <c r="AO259" s="43"/>
      <c r="AP259" s="43"/>
      <c r="AQ259" s="43"/>
      <c r="AR259" s="43"/>
    </row>
    <row r="260" spans="2:44" ht="22.5" x14ac:dyDescent="0.2">
      <c r="B260" s="43"/>
      <c r="C260" s="262" t="s">
        <v>27</v>
      </c>
      <c r="D260" s="371" t="e">
        <f t="shared" si="302"/>
        <v>#DIV/0!</v>
      </c>
      <c r="E260" s="157" t="e">
        <f>'6-Plan investitional'!E61</f>
        <v>#DIV/0!</v>
      </c>
      <c r="F260" s="157" t="e">
        <f>'6-Plan investitional'!F61</f>
        <v>#DIV/0!</v>
      </c>
      <c r="G260" s="157" t="e">
        <f>'6-Plan investitional'!G61</f>
        <v>#DIV/0!</v>
      </c>
      <c r="H260" s="157" t="e">
        <f>'6-Plan investitional'!H61</f>
        <v>#DIV/0!</v>
      </c>
      <c r="I260" s="157" t="e">
        <f>'6-Plan investitional'!I61</f>
        <v>#DIV/0!</v>
      </c>
      <c r="J260" s="157"/>
      <c r="K260" s="157"/>
      <c r="L260" s="157"/>
      <c r="M260" s="157"/>
      <c r="N260" s="157"/>
      <c r="O260" s="157"/>
      <c r="P260" s="157"/>
      <c r="Q260" s="157"/>
      <c r="R260" s="283"/>
      <c r="S260" s="283"/>
      <c r="T260" s="283"/>
      <c r="U260" s="283"/>
      <c r="V260" s="283"/>
      <c r="W260" s="283"/>
      <c r="X260" s="43"/>
      <c r="Y260" s="43"/>
      <c r="Z260" s="43"/>
      <c r="AA260" s="43"/>
      <c r="AB260" s="43"/>
      <c r="AC260" s="43"/>
      <c r="AD260" s="43"/>
      <c r="AE260" s="43"/>
      <c r="AF260" s="43"/>
      <c r="AG260" s="43"/>
      <c r="AH260" s="43"/>
      <c r="AI260" s="43"/>
      <c r="AJ260" s="43"/>
      <c r="AK260" s="43"/>
      <c r="AL260" s="43"/>
      <c r="AM260" s="43"/>
      <c r="AN260" s="43"/>
      <c r="AO260" s="43"/>
      <c r="AP260" s="43"/>
      <c r="AQ260" s="43"/>
      <c r="AR260" s="43"/>
    </row>
    <row r="261" spans="2:44" x14ac:dyDescent="0.2">
      <c r="B261" s="43"/>
      <c r="C261" s="262" t="s">
        <v>574</v>
      </c>
      <c r="D261" s="371" t="e">
        <f t="shared" si="302"/>
        <v>#DIV/0!</v>
      </c>
      <c r="E261" s="157" t="e">
        <f>'6-Plan investitional'!E58</f>
        <v>#DIV/0!</v>
      </c>
      <c r="F261" s="157" t="e">
        <f>'6-Plan investitional'!F58</f>
        <v>#DIV/0!</v>
      </c>
      <c r="G261" s="157" t="e">
        <f>'6-Plan investitional'!G58</f>
        <v>#DIV/0!</v>
      </c>
      <c r="H261" s="157" t="e">
        <f>'6-Plan investitional'!H58</f>
        <v>#DIV/0!</v>
      </c>
      <c r="I261" s="157" t="e">
        <f>'6-Plan investitional'!I58</f>
        <v>#DIV/0!</v>
      </c>
      <c r="J261" s="157"/>
      <c r="K261" s="157"/>
      <c r="L261" s="157"/>
      <c r="M261" s="157"/>
      <c r="N261" s="157"/>
      <c r="O261" s="157"/>
      <c r="P261" s="157"/>
      <c r="Q261" s="157"/>
      <c r="R261" s="283"/>
      <c r="S261" s="283"/>
      <c r="T261" s="283"/>
      <c r="U261" s="283"/>
      <c r="V261" s="283"/>
      <c r="W261" s="283"/>
      <c r="X261" s="43"/>
      <c r="Y261" s="43"/>
      <c r="Z261" s="43"/>
      <c r="AA261" s="43"/>
      <c r="AB261" s="43"/>
      <c r="AC261" s="43"/>
      <c r="AD261" s="43"/>
      <c r="AE261" s="43"/>
      <c r="AF261" s="43"/>
      <c r="AG261" s="43"/>
      <c r="AH261" s="43"/>
      <c r="AI261" s="43"/>
      <c r="AJ261" s="43"/>
      <c r="AK261" s="43"/>
      <c r="AL261" s="43"/>
      <c r="AM261" s="43"/>
      <c r="AN261" s="43"/>
      <c r="AO261" s="43"/>
      <c r="AP261" s="43"/>
      <c r="AQ261" s="43"/>
      <c r="AR261" s="43"/>
    </row>
    <row r="262" spans="2:44" x14ac:dyDescent="0.2">
      <c r="B262" s="43"/>
      <c r="C262" s="262" t="s">
        <v>575</v>
      </c>
      <c r="D262" s="371" t="e">
        <f t="shared" si="302"/>
        <v>#DIV/0!</v>
      </c>
      <c r="E262" s="157" t="e">
        <f>'6-Plan investitional'!E72</f>
        <v>#DIV/0!</v>
      </c>
      <c r="F262" s="157" t="e">
        <f>'6-Plan investitional'!F72</f>
        <v>#DIV/0!</v>
      </c>
      <c r="G262" s="157" t="e">
        <f>'6-Plan investitional'!G72</f>
        <v>#DIV/0!</v>
      </c>
      <c r="H262" s="157" t="e">
        <f>'6-Plan investitional'!H72</f>
        <v>#DIV/0!</v>
      </c>
      <c r="I262" s="157" t="e">
        <f>'6-Plan investitional'!I72</f>
        <v>#DIV/0!</v>
      </c>
      <c r="J262" s="157"/>
      <c r="K262" s="157"/>
      <c r="L262" s="157"/>
      <c r="M262" s="157"/>
      <c r="N262" s="157"/>
      <c r="O262" s="157"/>
      <c r="P262" s="157"/>
      <c r="Q262" s="157"/>
      <c r="R262" s="283"/>
      <c r="S262" s="283"/>
      <c r="T262" s="283"/>
      <c r="U262" s="283"/>
      <c r="V262" s="283"/>
      <c r="W262" s="283"/>
      <c r="X262" s="43"/>
      <c r="Y262" s="43"/>
      <c r="Z262" s="43"/>
      <c r="AA262" s="43"/>
      <c r="AB262" s="43"/>
      <c r="AC262" s="43"/>
      <c r="AD262" s="43"/>
      <c r="AE262" s="43"/>
      <c r="AF262" s="43"/>
      <c r="AG262" s="43"/>
      <c r="AH262" s="43"/>
      <c r="AI262" s="43"/>
      <c r="AJ262" s="43"/>
      <c r="AK262" s="43"/>
      <c r="AL262" s="43"/>
      <c r="AM262" s="43"/>
      <c r="AN262" s="43"/>
      <c r="AO262" s="43"/>
      <c r="AP262" s="43"/>
      <c r="AQ262" s="43"/>
      <c r="AR262" s="43"/>
    </row>
    <row r="263" spans="2:44" ht="33.75" x14ac:dyDescent="0.2">
      <c r="B263" s="43"/>
      <c r="C263" s="262" t="s">
        <v>576</v>
      </c>
      <c r="D263" s="371" t="e">
        <f t="shared" si="302"/>
        <v>#REF!</v>
      </c>
      <c r="E263" s="157" t="e">
        <f>'6-Plan investitional'!#REF!</f>
        <v>#REF!</v>
      </c>
      <c r="F263" s="157" t="e">
        <f>'6-Plan investitional'!#REF!</f>
        <v>#REF!</v>
      </c>
      <c r="G263" s="157" t="e">
        <f>'6-Plan investitional'!#REF!</f>
        <v>#REF!</v>
      </c>
      <c r="H263" s="157" t="e">
        <f>'6-Plan investitional'!#REF!</f>
        <v>#REF!</v>
      </c>
      <c r="I263" s="157" t="e">
        <f>'6-Plan investitional'!#REF!</f>
        <v>#REF!</v>
      </c>
      <c r="J263" s="157"/>
      <c r="K263" s="157"/>
      <c r="L263" s="157"/>
      <c r="M263" s="157"/>
      <c r="N263" s="157"/>
      <c r="O263" s="157"/>
      <c r="P263" s="157"/>
      <c r="Q263" s="157"/>
      <c r="R263" s="283"/>
      <c r="S263" s="283"/>
      <c r="T263" s="283"/>
      <c r="U263" s="283"/>
      <c r="V263" s="283"/>
      <c r="W263" s="283"/>
      <c r="X263" s="43"/>
      <c r="Y263" s="43"/>
      <c r="Z263" s="43"/>
      <c r="AA263" s="43"/>
      <c r="AB263" s="43"/>
      <c r="AC263" s="43"/>
      <c r="AD263" s="43"/>
      <c r="AE263" s="43"/>
      <c r="AF263" s="43"/>
      <c r="AG263" s="43"/>
      <c r="AH263" s="43"/>
      <c r="AI263" s="43"/>
      <c r="AJ263" s="43"/>
      <c r="AK263" s="43"/>
      <c r="AL263" s="43"/>
      <c r="AM263" s="43"/>
      <c r="AN263" s="43"/>
      <c r="AO263" s="43"/>
      <c r="AP263" s="43"/>
      <c r="AQ263" s="43"/>
      <c r="AR263" s="43"/>
    </row>
    <row r="264" spans="2:44" ht="22.5" x14ac:dyDescent="0.2">
      <c r="B264" s="43"/>
      <c r="C264" s="262" t="s">
        <v>577</v>
      </c>
      <c r="D264" s="371">
        <f t="shared" si="302"/>
        <v>0</v>
      </c>
      <c r="E264" s="157">
        <f>'6-Plan investitional'!E73</f>
        <v>0</v>
      </c>
      <c r="F264" s="157">
        <f>'6-Plan investitional'!F73</f>
        <v>0</v>
      </c>
      <c r="G264" s="157">
        <f>'6-Plan investitional'!G73</f>
        <v>0</v>
      </c>
      <c r="H264" s="157">
        <f>'6-Plan investitional'!H73</f>
        <v>0</v>
      </c>
      <c r="I264" s="157">
        <f>'6-Plan investitional'!I73</f>
        <v>0</v>
      </c>
      <c r="J264" s="157"/>
      <c r="K264" s="157"/>
      <c r="L264" s="157"/>
      <c r="M264" s="157"/>
      <c r="N264" s="157"/>
      <c r="O264" s="157"/>
      <c r="P264" s="157"/>
      <c r="Q264" s="157"/>
      <c r="R264" s="283"/>
      <c r="S264" s="283"/>
      <c r="T264" s="283"/>
      <c r="U264" s="283"/>
      <c r="V264" s="283"/>
      <c r="W264" s="283"/>
      <c r="X264" s="43"/>
      <c r="Y264" s="43"/>
      <c r="Z264" s="43"/>
      <c r="AA264" s="43"/>
      <c r="AB264" s="43"/>
      <c r="AC264" s="43"/>
      <c r="AD264" s="43"/>
      <c r="AE264" s="43"/>
      <c r="AF264" s="43"/>
      <c r="AG264" s="43"/>
      <c r="AH264" s="43"/>
      <c r="AI264" s="43"/>
      <c r="AJ264" s="43"/>
      <c r="AK264" s="43"/>
      <c r="AL264" s="43"/>
      <c r="AM264" s="43"/>
      <c r="AN264" s="43"/>
      <c r="AO264" s="43"/>
      <c r="AP264" s="43"/>
      <c r="AQ264" s="43"/>
      <c r="AR264" s="43"/>
    </row>
    <row r="265" spans="2:44" x14ac:dyDescent="0.2">
      <c r="B265" s="43"/>
      <c r="C265" s="262" t="s">
        <v>3</v>
      </c>
      <c r="D265" s="371">
        <f>SUM(E265:AC265)</f>
        <v>0</v>
      </c>
      <c r="E265" s="157">
        <f>'6-Plan investitional'!E83</f>
        <v>0</v>
      </c>
      <c r="F265" s="157">
        <f>'6-Plan investitional'!F83</f>
        <v>0</v>
      </c>
      <c r="G265" s="157">
        <f>'6-Plan investitional'!G83</f>
        <v>0</v>
      </c>
      <c r="H265" s="157">
        <f>'6-Plan investitional'!H83</f>
        <v>0</v>
      </c>
      <c r="I265" s="157">
        <f>'6-Plan investitional'!I83</f>
        <v>0</v>
      </c>
      <c r="J265" s="157">
        <f>'6-Plan investitional'!E89</f>
        <v>0</v>
      </c>
      <c r="K265" s="157">
        <f>'6-Plan investitional'!F89</f>
        <v>0</v>
      </c>
      <c r="L265" s="157">
        <f>'6-Plan investitional'!G89</f>
        <v>0</v>
      </c>
      <c r="M265" s="157">
        <f>'6-Plan investitional'!H89</f>
        <v>0</v>
      </c>
      <c r="N265" s="157">
        <f>'6-Plan investitional'!I89</f>
        <v>0</v>
      </c>
      <c r="O265" s="157">
        <f>'6-Plan investitional'!E95</f>
        <v>0</v>
      </c>
      <c r="P265" s="157">
        <f>'6-Plan investitional'!F95</f>
        <v>0</v>
      </c>
      <c r="Q265" s="157">
        <f>'6-Plan investitional'!G95</f>
        <v>0</v>
      </c>
      <c r="R265" s="157">
        <f>'6-Plan investitional'!H95</f>
        <v>0</v>
      </c>
      <c r="S265" s="157">
        <f>'6-Plan investitional'!I95</f>
        <v>0</v>
      </c>
      <c r="T265" s="283">
        <f>'6-Plan investitional'!E101</f>
        <v>0</v>
      </c>
      <c r="U265" s="283">
        <f>'6-Plan investitional'!F101</f>
        <v>0</v>
      </c>
      <c r="V265" s="283">
        <f>'6-Plan investitional'!G101</f>
        <v>0</v>
      </c>
      <c r="W265" s="283">
        <f>'6-Plan investitional'!H101</f>
        <v>0</v>
      </c>
      <c r="X265" s="283">
        <f>'6-Plan investitional'!I101</f>
        <v>0</v>
      </c>
      <c r="Y265" s="283">
        <f>'6-Plan investitional'!J101</f>
        <v>0</v>
      </c>
      <c r="Z265" s="283">
        <f>'6-Plan investitional'!K101</f>
        <v>0</v>
      </c>
      <c r="AA265" s="283">
        <f>'6-Plan investitional'!L101</f>
        <v>0</v>
      </c>
      <c r="AB265" s="283">
        <f>'6-Plan investitional'!M101</f>
        <v>0</v>
      </c>
      <c r="AC265" s="283">
        <f>'6-Plan investitional'!N101</f>
        <v>0</v>
      </c>
      <c r="AD265" s="283">
        <f>'6-Plan investitional'!O101</f>
        <v>0</v>
      </c>
      <c r="AE265" s="283">
        <f>'6-Plan investitional'!P101</f>
        <v>0</v>
      </c>
      <c r="AF265" s="283">
        <f>'6-Plan investitional'!Q101</f>
        <v>0</v>
      </c>
      <c r="AG265" s="283">
        <f>'6-Plan investitional'!R101</f>
        <v>0</v>
      </c>
      <c r="AH265" s="283">
        <f>'6-Plan investitional'!S101</f>
        <v>0</v>
      </c>
      <c r="AI265" s="283">
        <f>'6-Plan investitional'!T101</f>
        <v>0</v>
      </c>
      <c r="AJ265" s="283">
        <f>'6-Plan investitional'!U101</f>
        <v>0</v>
      </c>
      <c r="AK265" s="283">
        <f>'6-Plan investitional'!V101</f>
        <v>0</v>
      </c>
      <c r="AL265" s="283">
        <f>'6-Plan investitional'!W101</f>
        <v>0</v>
      </c>
      <c r="AM265" s="283">
        <f>'6-Plan investitional'!X101</f>
        <v>0</v>
      </c>
      <c r="AN265" s="283">
        <f>'6-Plan investitional'!Y101</f>
        <v>0</v>
      </c>
      <c r="AO265" s="283">
        <f>'6-Plan investitional'!Z101</f>
        <v>0</v>
      </c>
      <c r="AP265" s="283">
        <f>'6-Plan investitional'!AA101</f>
        <v>0</v>
      </c>
      <c r="AQ265" s="283">
        <f>'6-Plan investitional'!AB101</f>
        <v>0</v>
      </c>
      <c r="AR265" s="283">
        <f>'6-Plan investitional'!AC101</f>
        <v>0</v>
      </c>
    </row>
    <row r="266" spans="2:44" x14ac:dyDescent="0.2">
      <c r="B266" s="43"/>
      <c r="C266" s="262"/>
      <c r="D266" s="371"/>
      <c r="E266" s="157"/>
      <c r="F266" s="157"/>
      <c r="G266" s="157"/>
      <c r="H266" s="157"/>
      <c r="I266" s="157"/>
      <c r="J266" s="157"/>
      <c r="K266" s="157"/>
      <c r="L266" s="157"/>
      <c r="M266" s="157"/>
      <c r="N266" s="157"/>
      <c r="O266" s="157"/>
      <c r="P266" s="157"/>
      <c r="Q266" s="157"/>
      <c r="R266" s="283"/>
      <c r="S266" s="283"/>
      <c r="T266" s="283"/>
      <c r="U266" s="283"/>
      <c r="V266" s="283"/>
      <c r="W266" s="283"/>
      <c r="X266" s="43"/>
      <c r="Y266" s="43"/>
      <c r="Z266" s="43"/>
      <c r="AA266" s="43"/>
      <c r="AB266" s="43"/>
      <c r="AC266" s="43"/>
      <c r="AD266" s="43"/>
      <c r="AE266" s="43"/>
      <c r="AF266" s="43"/>
      <c r="AG266" s="43"/>
      <c r="AH266" s="43"/>
      <c r="AI266" s="43"/>
      <c r="AJ266" s="43"/>
      <c r="AK266" s="43"/>
      <c r="AL266" s="43"/>
      <c r="AM266" s="43"/>
      <c r="AN266" s="43"/>
      <c r="AO266" s="43"/>
      <c r="AP266" s="43"/>
      <c r="AQ266" s="43"/>
      <c r="AR266" s="43"/>
    </row>
    <row r="267" spans="2:44" x14ac:dyDescent="0.2">
      <c r="R267" s="257"/>
      <c r="X267" s="44"/>
    </row>
    <row r="268" spans="2:44" x14ac:dyDescent="0.2">
      <c r="R268" s="257"/>
      <c r="X268" s="44"/>
    </row>
  </sheetData>
  <mergeCells count="14">
    <mergeCell ref="C1:G1"/>
    <mergeCell ref="C3:N3"/>
    <mergeCell ref="C4:I4"/>
    <mergeCell ref="C5:I5"/>
    <mergeCell ref="C46:N46"/>
    <mergeCell ref="C178:X178"/>
    <mergeCell ref="C173:E173"/>
    <mergeCell ref="C174:I174"/>
    <mergeCell ref="C176:N176"/>
    <mergeCell ref="C47:R47"/>
    <mergeCell ref="E48:R48"/>
    <mergeCell ref="C49:D49"/>
    <mergeCell ref="C50:D50"/>
    <mergeCell ref="C59:I59"/>
  </mergeCells>
  <phoneticPr fontId="15" type="noConversion"/>
  <pageMargins left="0.25" right="0.25" top="0.25" bottom="0.25" header="0.05" footer="0.05"/>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1-Date proiect</vt:lpstr>
      <vt:lpstr>2-Situatii Financiare</vt:lpstr>
      <vt:lpstr>3-Intreprinderi in dificultate</vt:lpstr>
      <vt:lpstr>2- Export SMIS</vt:lpstr>
      <vt:lpstr>3- Buget Cerere SMIS</vt:lpstr>
      <vt:lpstr>4- DEVIZ</vt:lpstr>
      <vt:lpstr>5-Buget_cerere</vt:lpstr>
      <vt:lpstr>6-Plan investitional</vt:lpstr>
      <vt:lpstr>7-Proiectii financiare </vt:lpstr>
      <vt:lpstr>8- Sustenabilitate</vt:lpstr>
      <vt:lpstr>9-Calcul profit operare</vt:lpstr>
      <vt:lpstr>'1-Date proiect'!Print_Area</vt:lpstr>
      <vt:lpstr>'3-Intreprinderi in dificultate'!Print_Area</vt:lpstr>
      <vt:lpstr>'5-Buget_cerere'!Print_Area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Gabriel Burada</cp:lastModifiedBy>
  <cp:lastPrinted>2022-12-08T12:15:50Z</cp:lastPrinted>
  <dcterms:created xsi:type="dcterms:W3CDTF">2015-08-05T10:46:20Z</dcterms:created>
  <dcterms:modified xsi:type="dcterms:W3CDTF">2023-06-14T12:04:24Z</dcterms:modified>
</cp:coreProperties>
</file>